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DMYCLOUDMIRROR\Public\documents\Sports\Tennis de table\WEB\site web sportsregions\2016 Tournois Eté\2016-07-20\"/>
    </mc:Choice>
  </mc:AlternateContent>
  <bookViews>
    <workbookView xWindow="0" yWindow="0" windowWidth="20490" windowHeight="6855" firstSheet="2" activeTab="3"/>
  </bookViews>
  <sheets>
    <sheet name="&lt;1000 - inscrits" sheetId="7" r:id="rId1"/>
    <sheet name="&lt;1000 - rangxpoule" sheetId="6" state="hidden" r:id="rId2"/>
    <sheet name="&lt;1000 - poules" sheetId="5" r:id="rId3"/>
    <sheet name="&lt;1000 - 1à21" sheetId="8" r:id="rId4"/>
    <sheet name="&gt;1000 - inscrits" sheetId="1" r:id="rId5"/>
    <sheet name="&gt;1000 - rangxpoule" sheetId="2" state="hidden" r:id="rId6"/>
    <sheet name="&gt;1000 - poules" sheetId="3" r:id="rId7"/>
    <sheet name="&gt;1000 - 1à16" sheetId="4" r:id="rId8"/>
  </sheets>
  <calcPr calcId="152511"/>
</workbook>
</file>

<file path=xl/calcChain.xml><?xml version="1.0" encoding="utf-8"?>
<calcChain xmlns="http://schemas.openxmlformats.org/spreadsheetml/2006/main">
  <c r="I2" i="1" l="1"/>
  <c r="M34" i="8"/>
  <c r="M33" i="8"/>
  <c r="M30" i="8"/>
  <c r="E30" i="8"/>
  <c r="H24" i="8" s="1"/>
  <c r="K22" i="8" s="1"/>
  <c r="M29" i="8"/>
  <c r="M26" i="8"/>
  <c r="E26" i="8"/>
  <c r="H31" i="8" s="1"/>
  <c r="M25" i="8"/>
  <c r="H23" i="8"/>
  <c r="K26" i="8" s="1"/>
  <c r="M22" i="8"/>
  <c r="H28" i="8"/>
  <c r="M21" i="8"/>
  <c r="E21" i="8"/>
  <c r="H19" i="8"/>
  <c r="M18" i="8"/>
  <c r="E18" i="8"/>
  <c r="K33" i="8" s="1"/>
  <c r="M17" i="8"/>
  <c r="E17" i="8"/>
  <c r="M14" i="8"/>
  <c r="E14" i="8"/>
  <c r="H16" i="8" s="1"/>
  <c r="K18" i="8" s="1"/>
  <c r="M13" i="8"/>
  <c r="E13" i="8"/>
  <c r="M10" i="8"/>
  <c r="E10" i="8"/>
  <c r="M9" i="8"/>
  <c r="E9" i="8"/>
  <c r="H15" i="8" s="1"/>
  <c r="K14" i="8" s="1"/>
  <c r="H8" i="8"/>
  <c r="H7" i="8"/>
  <c r="K10" i="8" s="1"/>
  <c r="M6" i="8"/>
  <c r="E6" i="8"/>
  <c r="H4" i="8" s="1"/>
  <c r="M5" i="8"/>
  <c r="E5" i="8"/>
  <c r="H12" i="8" s="1"/>
  <c r="E2" i="8"/>
  <c r="H11" i="8" s="1"/>
  <c r="E1" i="8"/>
  <c r="H3" i="8" s="1"/>
  <c r="C15" i="6"/>
  <c r="C22" i="6" s="1"/>
  <c r="C14" i="6"/>
  <c r="C21" i="6" s="1"/>
  <c r="C13" i="6"/>
  <c r="C20" i="6" s="1"/>
  <c r="C12" i="6"/>
  <c r="C19" i="6" s="1"/>
  <c r="C11" i="6"/>
  <c r="C18" i="6" s="1"/>
  <c r="C10" i="6"/>
  <c r="C17" i="6" s="1"/>
  <c r="C9" i="6"/>
  <c r="C16" i="6" s="1"/>
  <c r="B7" i="7"/>
  <c r="C7" i="7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D31" i="5"/>
  <c r="A31" i="5"/>
  <c r="D30" i="5"/>
  <c r="D27" i="5"/>
  <c r="A27" i="5"/>
  <c r="A28" i="5" s="1"/>
  <c r="D26" i="5"/>
  <c r="A24" i="5"/>
  <c r="D24" i="5" s="1"/>
  <c r="D23" i="5"/>
  <c r="A23" i="5"/>
  <c r="D22" i="5"/>
  <c r="A19" i="5"/>
  <c r="D19" i="5" s="1"/>
  <c r="D18" i="5"/>
  <c r="B18" i="5"/>
  <c r="B22" i="5" s="1"/>
  <c r="D15" i="5"/>
  <c r="A15" i="5"/>
  <c r="D14" i="5"/>
  <c r="B14" i="5"/>
  <c r="C14" i="5" s="1"/>
  <c r="D11" i="5"/>
  <c r="A11" i="5"/>
  <c r="A12" i="5" s="1"/>
  <c r="D10" i="5"/>
  <c r="B10" i="5"/>
  <c r="C10" i="5" s="1"/>
  <c r="A8" i="5"/>
  <c r="D8" i="5" s="1"/>
  <c r="D7" i="5"/>
  <c r="B7" i="5"/>
  <c r="B11" i="5" s="1"/>
  <c r="A7" i="5"/>
  <c r="D6" i="5"/>
  <c r="C6" i="5"/>
  <c r="B6" i="5"/>
  <c r="B3" i="5"/>
  <c r="B4" i="5" s="1"/>
  <c r="A3" i="5"/>
  <c r="D3" i="5" s="1"/>
  <c r="D2" i="5"/>
  <c r="C2" i="5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C2" i="1"/>
  <c r="B2" i="1"/>
  <c r="C49" i="2"/>
  <c r="C50" i="2"/>
  <c r="C57" i="2" s="1"/>
  <c r="C51" i="2"/>
  <c r="C58" i="2" s="1"/>
  <c r="C52" i="2"/>
  <c r="C59" i="2" s="1"/>
  <c r="C53" i="2"/>
  <c r="C54" i="2"/>
  <c r="C61" i="2" s="1"/>
  <c r="C55" i="2"/>
  <c r="C62" i="2" s="1"/>
  <c r="C56" i="2"/>
  <c r="C60" i="2"/>
  <c r="C43" i="2"/>
  <c r="C44" i="2"/>
  <c r="C45" i="2"/>
  <c r="C46" i="2"/>
  <c r="C47" i="2"/>
  <c r="C48" i="2"/>
  <c r="C42" i="2"/>
  <c r="A36" i="2"/>
  <c r="A37" i="2" s="1"/>
  <c r="A38" i="2" s="1"/>
  <c r="A39" i="2" s="1"/>
  <c r="A40" i="2" s="1"/>
  <c r="A41" i="2" s="1"/>
  <c r="M34" i="4"/>
  <c r="M33" i="4"/>
  <c r="M30" i="4"/>
  <c r="M29" i="4"/>
  <c r="M26" i="4"/>
  <c r="M25" i="4"/>
  <c r="M22" i="4"/>
  <c r="M21" i="4"/>
  <c r="K33" i="4"/>
  <c r="K30" i="4"/>
  <c r="K29" i="4"/>
  <c r="K26" i="4"/>
  <c r="K25" i="4"/>
  <c r="K21" i="4"/>
  <c r="H32" i="4"/>
  <c r="K34" i="4" s="1"/>
  <c r="H31" i="4"/>
  <c r="H28" i="4"/>
  <c r="H27" i="4"/>
  <c r="H24" i="4"/>
  <c r="K22" i="4" s="1"/>
  <c r="H23" i="4"/>
  <c r="H20" i="4"/>
  <c r="H19" i="4"/>
  <c r="E30" i="4"/>
  <c r="E29" i="4"/>
  <c r="E26" i="4"/>
  <c r="E25" i="4"/>
  <c r="E22" i="4"/>
  <c r="E21" i="4"/>
  <c r="E18" i="4"/>
  <c r="E17" i="4"/>
  <c r="M18" i="4"/>
  <c r="M17" i="4"/>
  <c r="K18" i="4"/>
  <c r="K17" i="4"/>
  <c r="M14" i="4"/>
  <c r="M13" i="4"/>
  <c r="K14" i="4"/>
  <c r="K13" i="4"/>
  <c r="H16" i="4"/>
  <c r="H15" i="4"/>
  <c r="H12" i="4"/>
  <c r="H11" i="4"/>
  <c r="M10" i="4"/>
  <c r="M9" i="4"/>
  <c r="K10" i="4"/>
  <c r="K9" i="4"/>
  <c r="M6" i="4"/>
  <c r="M5" i="4"/>
  <c r="E14" i="4"/>
  <c r="E13" i="4"/>
  <c r="H8" i="4" s="1"/>
  <c r="K6" i="4" s="1"/>
  <c r="E10" i="4"/>
  <c r="E9" i="4"/>
  <c r="E6" i="4"/>
  <c r="E5" i="4"/>
  <c r="E2" i="4"/>
  <c r="E1" i="4"/>
  <c r="D10" i="3"/>
  <c r="D26" i="3"/>
  <c r="D28" i="3"/>
  <c r="D2" i="3"/>
  <c r="D6" i="3"/>
  <c r="D14" i="3"/>
  <c r="D18" i="3"/>
  <c r="D22" i="3"/>
  <c r="D30" i="3"/>
  <c r="C2" i="3"/>
  <c r="B6" i="3"/>
  <c r="B10" i="3" s="1"/>
  <c r="B14" i="3" s="1"/>
  <c r="B18" i="3" s="1"/>
  <c r="B22" i="3" s="1"/>
  <c r="B26" i="3" s="1"/>
  <c r="B30" i="3" s="1"/>
  <c r="C30" i="3" s="1"/>
  <c r="A31" i="3"/>
  <c r="A27" i="3"/>
  <c r="A28" i="3" s="1"/>
  <c r="A29" i="3" s="1"/>
  <c r="D29" i="3" s="1"/>
  <c r="A23" i="3"/>
  <c r="A24" i="3" s="1"/>
  <c r="A25" i="3" s="1"/>
  <c r="D25" i="3" s="1"/>
  <c r="A19" i="3"/>
  <c r="A15" i="3"/>
  <c r="A11" i="3"/>
  <c r="A12" i="3" s="1"/>
  <c r="A13" i="3" s="1"/>
  <c r="D13" i="3" s="1"/>
  <c r="A7" i="3"/>
  <c r="A8" i="3" s="1"/>
  <c r="A9" i="3" s="1"/>
  <c r="D9" i="3" s="1"/>
  <c r="A3" i="3"/>
  <c r="D3" i="3" s="1"/>
  <c r="B3" i="3"/>
  <c r="C11" i="2"/>
  <c r="C12" i="2"/>
  <c r="C13" i="2"/>
  <c r="C21" i="2" s="1"/>
  <c r="C29" i="2" s="1"/>
  <c r="C14" i="2"/>
  <c r="C22" i="2" s="1"/>
  <c r="C30" i="2" s="1"/>
  <c r="C15" i="2"/>
  <c r="C16" i="2"/>
  <c r="C17" i="2"/>
  <c r="C25" i="2" s="1"/>
  <c r="C33" i="2" s="1"/>
  <c r="C19" i="2"/>
  <c r="C27" i="2" s="1"/>
  <c r="C20" i="2"/>
  <c r="C23" i="2"/>
  <c r="C31" i="2" s="1"/>
  <c r="C24" i="2"/>
  <c r="C28" i="2"/>
  <c r="C32" i="2"/>
  <c r="C10" i="2"/>
  <c r="C18" i="2" s="1"/>
  <c r="C26" i="2" s="1"/>
  <c r="A3" i="2"/>
  <c r="K9" i="8" l="1"/>
  <c r="K34" i="8"/>
  <c r="K17" i="8"/>
  <c r="K13" i="8"/>
  <c r="K5" i="8"/>
  <c r="K29" i="8"/>
  <c r="K6" i="8"/>
  <c r="H20" i="8"/>
  <c r="K25" i="8" s="1"/>
  <c r="B18" i="7"/>
  <c r="B19" i="7"/>
  <c r="B21" i="7"/>
  <c r="C13" i="7"/>
  <c r="C4" i="7"/>
  <c r="C5" i="7"/>
  <c r="C2" i="7"/>
  <c r="B11" i="7"/>
  <c r="B6" i="7"/>
  <c r="B22" i="7"/>
  <c r="B20" i="7"/>
  <c r="B10" i="7"/>
  <c r="B9" i="7"/>
  <c r="B3" i="7"/>
  <c r="B17" i="7"/>
  <c r="B13" i="7"/>
  <c r="B4" i="7"/>
  <c r="B5" i="7"/>
  <c r="D5" i="7" s="1"/>
  <c r="C12" i="7"/>
  <c r="B14" i="7"/>
  <c r="C6" i="7"/>
  <c r="B15" i="7"/>
  <c r="B2" i="7"/>
  <c r="C20" i="7"/>
  <c r="B8" i="7"/>
  <c r="C10" i="7"/>
  <c r="C9" i="7"/>
  <c r="C3" i="7"/>
  <c r="B12" i="7"/>
  <c r="B16" i="7"/>
  <c r="C16" i="7"/>
  <c r="C11" i="7"/>
  <c r="C8" i="7"/>
  <c r="C15" i="7"/>
  <c r="C17" i="7"/>
  <c r="D17" i="7" s="1"/>
  <c r="C19" i="7"/>
  <c r="C18" i="7"/>
  <c r="C14" i="7"/>
  <c r="C22" i="7"/>
  <c r="C21" i="7"/>
  <c r="D8" i="7"/>
  <c r="D7" i="7"/>
  <c r="D12" i="5"/>
  <c r="C12" i="5"/>
  <c r="A13" i="5"/>
  <c r="C15" i="5"/>
  <c r="B15" i="5"/>
  <c r="B19" i="5" s="1"/>
  <c r="B23" i="5" s="1"/>
  <c r="C11" i="5"/>
  <c r="B5" i="5"/>
  <c r="B9" i="5" s="1"/>
  <c r="B13" i="5" s="1"/>
  <c r="B17" i="5" s="1"/>
  <c r="B21" i="5" s="1"/>
  <c r="B25" i="5" s="1"/>
  <c r="B29" i="5" s="1"/>
  <c r="B33" i="5" s="1"/>
  <c r="B8" i="5"/>
  <c r="B12" i="5" s="1"/>
  <c r="B16" i="5" s="1"/>
  <c r="B20" i="5" s="1"/>
  <c r="B24" i="5" s="1"/>
  <c r="B28" i="5" s="1"/>
  <c r="B32" i="5" s="1"/>
  <c r="B26" i="5"/>
  <c r="C22" i="5"/>
  <c r="C28" i="5"/>
  <c r="A29" i="5"/>
  <c r="D28" i="5"/>
  <c r="A9" i="5"/>
  <c r="C18" i="5"/>
  <c r="A20" i="5"/>
  <c r="A25" i="5"/>
  <c r="C3" i="5"/>
  <c r="C8" i="5"/>
  <c r="A16" i="5"/>
  <c r="C19" i="5"/>
  <c r="C24" i="5"/>
  <c r="A32" i="5"/>
  <c r="A4" i="5"/>
  <c r="C7" i="5"/>
  <c r="A42" i="2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4" i="2"/>
  <c r="D7" i="1"/>
  <c r="D2" i="1"/>
  <c r="C6" i="3"/>
  <c r="A4" i="3"/>
  <c r="A5" i="3" s="1"/>
  <c r="D5" i="3" s="1"/>
  <c r="D12" i="3"/>
  <c r="A16" i="3"/>
  <c r="D15" i="3"/>
  <c r="A32" i="3"/>
  <c r="D31" i="3"/>
  <c r="C22" i="3"/>
  <c r="C14" i="3"/>
  <c r="B7" i="3"/>
  <c r="B11" i="3" s="1"/>
  <c r="B15" i="3" s="1"/>
  <c r="B19" i="3" s="1"/>
  <c r="B23" i="3" s="1"/>
  <c r="B27" i="3" s="1"/>
  <c r="B31" i="3" s="1"/>
  <c r="C31" i="3" s="1"/>
  <c r="B4" i="3"/>
  <c r="C4" i="3" s="1"/>
  <c r="D4" i="3"/>
  <c r="A20" i="3"/>
  <c r="D19" i="3"/>
  <c r="C26" i="3"/>
  <c r="C18" i="3"/>
  <c r="C10" i="3"/>
  <c r="D24" i="3"/>
  <c r="D8" i="3"/>
  <c r="C3" i="3"/>
  <c r="D27" i="3"/>
  <c r="D23" i="3"/>
  <c r="D11" i="3"/>
  <c r="D7" i="3"/>
  <c r="K30" i="8" l="1"/>
  <c r="K21" i="8"/>
  <c r="D10" i="7"/>
  <c r="D15" i="7"/>
  <c r="D3" i="7"/>
  <c r="D22" i="7"/>
  <c r="D12" i="7"/>
  <c r="D9" i="7"/>
  <c r="D13" i="7"/>
  <c r="D19" i="7"/>
  <c r="D2" i="7"/>
  <c r="D14" i="7"/>
  <c r="D21" i="7"/>
  <c r="D18" i="7"/>
  <c r="D11" i="7"/>
  <c r="D16" i="7"/>
  <c r="D20" i="7"/>
  <c r="D6" i="7"/>
  <c r="D4" i="7"/>
  <c r="A33" i="5"/>
  <c r="D32" i="5"/>
  <c r="C32" i="5"/>
  <c r="C9" i="5"/>
  <c r="D9" i="5"/>
  <c r="D13" i="5"/>
  <c r="C13" i="5"/>
  <c r="C25" i="5"/>
  <c r="D25" i="5"/>
  <c r="C26" i="5"/>
  <c r="B30" i="5"/>
  <c r="C30" i="5" s="1"/>
  <c r="B27" i="5"/>
  <c r="C23" i="5"/>
  <c r="C4" i="5"/>
  <c r="A5" i="5"/>
  <c r="D4" i="5"/>
  <c r="A17" i="5"/>
  <c r="D16" i="5"/>
  <c r="C16" i="5"/>
  <c r="C20" i="5"/>
  <c r="A21" i="5"/>
  <c r="D20" i="5"/>
  <c r="D29" i="5"/>
  <c r="C29" i="5"/>
  <c r="A5" i="2"/>
  <c r="E2" i="3"/>
  <c r="C27" i="3"/>
  <c r="A21" i="3"/>
  <c r="D20" i="3"/>
  <c r="C7" i="3"/>
  <c r="A17" i="3"/>
  <c r="D16" i="3"/>
  <c r="C11" i="3"/>
  <c r="C19" i="3"/>
  <c r="A33" i="3"/>
  <c r="D32" i="3"/>
  <c r="C23" i="3"/>
  <c r="B8" i="3"/>
  <c r="B5" i="3"/>
  <c r="C15" i="3"/>
  <c r="E33" i="5" l="1"/>
  <c r="E29" i="5"/>
  <c r="E25" i="5"/>
  <c r="E21" i="5"/>
  <c r="E17" i="5"/>
  <c r="E13" i="5"/>
  <c r="E9" i="5"/>
  <c r="E5" i="5"/>
  <c r="E27" i="5"/>
  <c r="C9" i="8" s="1"/>
  <c r="E19" i="5"/>
  <c r="E11" i="5"/>
  <c r="E3" i="5"/>
  <c r="C16" i="8" s="1"/>
  <c r="E26" i="5"/>
  <c r="E18" i="5"/>
  <c r="E10" i="5"/>
  <c r="E2" i="5"/>
  <c r="C1" i="8" s="1"/>
  <c r="E32" i="5"/>
  <c r="E28" i="5"/>
  <c r="E24" i="5"/>
  <c r="E20" i="5"/>
  <c r="C12" i="8" s="1"/>
  <c r="E16" i="5"/>
  <c r="E12" i="5"/>
  <c r="E8" i="5"/>
  <c r="E4" i="5"/>
  <c r="C11" i="8" s="1"/>
  <c r="E31" i="5"/>
  <c r="E23" i="5"/>
  <c r="E15" i="5"/>
  <c r="E7" i="5"/>
  <c r="E30" i="5"/>
  <c r="E22" i="5"/>
  <c r="E14" i="5"/>
  <c r="C14" i="8" s="1"/>
  <c r="E6" i="5"/>
  <c r="C5" i="8"/>
  <c r="C8" i="8"/>
  <c r="C15" i="8"/>
  <c r="C10" i="8"/>
  <c r="C3" i="8"/>
  <c r="C2" i="8"/>
  <c r="C13" i="8"/>
  <c r="C4" i="8"/>
  <c r="C6" i="8"/>
  <c r="C7" i="8"/>
  <c r="C1" i="4"/>
  <c r="C27" i="5"/>
  <c r="B31" i="5"/>
  <c r="C31" i="5" s="1"/>
  <c r="D5" i="5"/>
  <c r="C5" i="5"/>
  <c r="C21" i="5"/>
  <c r="D21" i="5"/>
  <c r="C17" i="5"/>
  <c r="D17" i="5"/>
  <c r="C33" i="5"/>
  <c r="D33" i="5"/>
  <c r="A6" i="2"/>
  <c r="H4" i="4"/>
  <c r="H3" i="4"/>
  <c r="K5" i="4" s="1"/>
  <c r="F1" i="4"/>
  <c r="L5" i="4"/>
  <c r="I3" i="4"/>
  <c r="H7" i="4"/>
  <c r="D33" i="3"/>
  <c r="B9" i="3"/>
  <c r="C5" i="3"/>
  <c r="B12" i="3"/>
  <c r="C8" i="3"/>
  <c r="D17" i="3"/>
  <c r="D21" i="3"/>
  <c r="I3" i="8" l="1"/>
  <c r="F1" i="8"/>
  <c r="L5" i="8"/>
  <c r="A7" i="2"/>
  <c r="C9" i="3"/>
  <c r="B13" i="3"/>
  <c r="B16" i="3"/>
  <c r="C12" i="3"/>
  <c r="I3" i="7" l="1"/>
  <c r="A8" i="2"/>
  <c r="B17" i="3"/>
  <c r="C13" i="3"/>
  <c r="B20" i="3"/>
  <c r="C16" i="3"/>
  <c r="D3" i="1" l="1"/>
  <c r="D4" i="1"/>
  <c r="A9" i="2"/>
  <c r="B21" i="3"/>
  <c r="C17" i="3"/>
  <c r="B24" i="3"/>
  <c r="C20" i="3"/>
  <c r="A10" i="2" l="1"/>
  <c r="D9" i="1"/>
  <c r="E22" i="3"/>
  <c r="E26" i="3"/>
  <c r="B28" i="3"/>
  <c r="C24" i="3"/>
  <c r="B25" i="3"/>
  <c r="C21" i="3"/>
  <c r="C13" i="4" l="1"/>
  <c r="C11" i="4"/>
  <c r="L10" i="4" s="1"/>
  <c r="F13" i="4"/>
  <c r="I8" i="4"/>
  <c r="L6" i="4"/>
  <c r="F10" i="4"/>
  <c r="A11" i="2"/>
  <c r="D14" i="1"/>
  <c r="B29" i="3"/>
  <c r="C25" i="3"/>
  <c r="C28" i="3"/>
  <c r="B32" i="3"/>
  <c r="C32" i="3" s="1"/>
  <c r="I7" i="4" l="1"/>
  <c r="I8" i="8"/>
  <c r="F13" i="8"/>
  <c r="L6" i="8"/>
  <c r="L10" i="8"/>
  <c r="I7" i="8"/>
  <c r="F10" i="8"/>
  <c r="A12" i="2"/>
  <c r="D17" i="1"/>
  <c r="I3" i="1"/>
  <c r="B33" i="3"/>
  <c r="C33" i="3" s="1"/>
  <c r="C29" i="3"/>
  <c r="I2" i="7" l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D6" i="1" l="1"/>
  <c r="D25" i="1"/>
  <c r="D19" i="1"/>
  <c r="D16" i="1"/>
  <c r="D26" i="1"/>
  <c r="D27" i="1"/>
  <c r="D12" i="1"/>
  <c r="D13" i="1"/>
  <c r="D10" i="1" l="1"/>
  <c r="D15" i="1"/>
  <c r="D5" i="1"/>
  <c r="D18" i="1"/>
  <c r="D20" i="1"/>
  <c r="D21" i="1"/>
  <c r="D11" i="1"/>
  <c r="D23" i="1"/>
  <c r="D24" i="1"/>
  <c r="D22" i="1"/>
  <c r="D8" i="1"/>
  <c r="E18" i="3" l="1"/>
  <c r="E32" i="3"/>
  <c r="E3" i="3"/>
  <c r="E29" i="3"/>
  <c r="E17" i="3"/>
  <c r="E11" i="3"/>
  <c r="E28" i="3"/>
  <c r="E8" i="3"/>
  <c r="E9" i="3"/>
  <c r="E7" i="3"/>
  <c r="E16" i="3"/>
  <c r="E5" i="3"/>
  <c r="E31" i="3"/>
  <c r="E19" i="3"/>
  <c r="E12" i="3"/>
  <c r="E30" i="3"/>
  <c r="E21" i="3"/>
  <c r="E14" i="3"/>
  <c r="E24" i="3"/>
  <c r="E15" i="3"/>
  <c r="E4" i="3"/>
  <c r="E25" i="3"/>
  <c r="E23" i="3"/>
  <c r="E20" i="3"/>
  <c r="E13" i="3"/>
  <c r="E33" i="3"/>
  <c r="E6" i="3"/>
  <c r="E10" i="3"/>
  <c r="E27" i="3"/>
  <c r="C3" i="4" l="1"/>
  <c r="C2" i="4"/>
  <c r="I19" i="4" s="1"/>
  <c r="C5" i="4"/>
  <c r="C15" i="4"/>
  <c r="L22" i="4" s="1"/>
  <c r="C8" i="4"/>
  <c r="C9" i="4"/>
  <c r="L14" i="4" s="1"/>
  <c r="C7" i="4"/>
  <c r="C6" i="4"/>
  <c r="L13" i="4" s="1"/>
  <c r="C10" i="4"/>
  <c r="C4" i="4"/>
  <c r="I27" i="4" s="1"/>
  <c r="C16" i="4"/>
  <c r="C12" i="4"/>
  <c r="L34" i="4" s="1"/>
  <c r="C14" i="4"/>
  <c r="F5" i="4"/>
  <c r="I12" i="4"/>
  <c r="F25" i="4"/>
  <c r="I23" i="4"/>
  <c r="L26" i="4"/>
  <c r="F9" i="4"/>
  <c r="I11" i="4"/>
  <c r="L17" i="4"/>
  <c r="F2" i="4"/>
  <c r="L25" i="4"/>
  <c r="F17" i="4"/>
  <c r="I20" i="4"/>
  <c r="L21" i="4"/>
  <c r="F21" i="4"/>
  <c r="I24" i="4"/>
  <c r="F22" i="4"/>
  <c r="I28" i="4"/>
  <c r="L29" i="4"/>
  <c r="L9" i="4"/>
  <c r="F6" i="4"/>
  <c r="I4" i="4"/>
  <c r="F18" i="4"/>
  <c r="L33" i="4"/>
  <c r="I16" i="4"/>
  <c r="L18" i="4"/>
  <c r="F14" i="4"/>
  <c r="F26" i="4"/>
  <c r="L30" i="4"/>
  <c r="I32" i="4"/>
  <c r="F29" i="4"/>
  <c r="F18" i="8" l="1"/>
  <c r="L33" i="8"/>
  <c r="I27" i="8"/>
  <c r="F9" i="8"/>
  <c r="I15" i="8"/>
  <c r="L14" i="8"/>
  <c r="F17" i="8"/>
  <c r="I19" i="8"/>
  <c r="L25" i="8"/>
  <c r="I31" i="4"/>
  <c r="F30" i="4"/>
  <c r="I15" i="4"/>
  <c r="F29" i="8"/>
  <c r="I32" i="8"/>
  <c r="L30" i="8"/>
  <c r="F14" i="8"/>
  <c r="I16" i="8"/>
  <c r="L18" i="8"/>
  <c r="F25" i="8"/>
  <c r="L26" i="8"/>
  <c r="I23" i="8"/>
  <c r="F6" i="8"/>
  <c r="I4" i="8"/>
  <c r="L9" i="8"/>
  <c r="I28" i="8"/>
  <c r="F22" i="8"/>
  <c r="L29" i="8"/>
  <c r="F21" i="8"/>
  <c r="I20" i="8"/>
  <c r="L21" i="8"/>
  <c r="I11" i="8"/>
  <c r="F2" i="8"/>
  <c r="L17" i="8"/>
  <c r="F26" i="8"/>
  <c r="I31" i="8"/>
  <c r="L34" i="8"/>
  <c r="I12" i="8"/>
  <c r="F5" i="8"/>
  <c r="L13" i="8"/>
  <c r="F30" i="8"/>
  <c r="I24" i="8"/>
  <c r="L22" i="8"/>
  <c r="I7" i="1"/>
  <c r="I9" i="1"/>
  <c r="I4" i="1"/>
  <c r="I8" i="1"/>
  <c r="I16" i="1"/>
  <c r="I12" i="1"/>
  <c r="I17" i="1"/>
  <c r="I10" i="1"/>
  <c r="I5" i="1"/>
  <c r="I11" i="1"/>
  <c r="I15" i="1"/>
  <c r="I14" i="1"/>
  <c r="I13" i="1"/>
  <c r="I6" i="1"/>
  <c r="I6" i="7" l="1"/>
  <c r="I16" i="7"/>
  <c r="I14" i="7"/>
  <c r="I7" i="7"/>
  <c r="I4" i="7"/>
  <c r="I5" i="7"/>
  <c r="I15" i="7"/>
  <c r="I13" i="7"/>
  <c r="I8" i="7"/>
  <c r="I10" i="7"/>
  <c r="I12" i="7"/>
  <c r="I17" i="7"/>
  <c r="I9" i="7"/>
  <c r="I11" i="7"/>
</calcChain>
</file>

<file path=xl/sharedStrings.xml><?xml version="1.0" encoding="utf-8"?>
<sst xmlns="http://schemas.openxmlformats.org/spreadsheetml/2006/main" count="310" uniqueCount="134">
  <si>
    <t>NOM</t>
  </si>
  <si>
    <t>PRENOM</t>
  </si>
  <si>
    <t>CLUB</t>
  </si>
  <si>
    <t>POINTS</t>
  </si>
  <si>
    <t>LECOLLIER</t>
  </si>
  <si>
    <t>BOUVIER</t>
  </si>
  <si>
    <t>LECOURT</t>
  </si>
  <si>
    <t>LINARD</t>
  </si>
  <si>
    <t>WOZNIAK</t>
  </si>
  <si>
    <t>RAYMOND</t>
  </si>
  <si>
    <t>NGUYEN</t>
  </si>
  <si>
    <t>ZHU</t>
  </si>
  <si>
    <t>DUBOIS</t>
  </si>
  <si>
    <t>RIEUSSET</t>
  </si>
  <si>
    <t>CORNEJO</t>
  </si>
  <si>
    <t>PORCHAIRE</t>
  </si>
  <si>
    <t>CAPEZ</t>
  </si>
  <si>
    <t>VERDIER</t>
  </si>
  <si>
    <t>COMBERNOUX</t>
  </si>
  <si>
    <t>BOINET</t>
  </si>
  <si>
    <t>BANCO</t>
  </si>
  <si>
    <t>SALOMOVICI</t>
  </si>
  <si>
    <t>MARCE</t>
  </si>
  <si>
    <t>SELLIER</t>
  </si>
  <si>
    <t>GUIARD</t>
  </si>
  <si>
    <t>Adrien</t>
  </si>
  <si>
    <t>Mathis</t>
  </si>
  <si>
    <t>Laurent</t>
  </si>
  <si>
    <t>Jérôme</t>
  </si>
  <si>
    <t>Michel</t>
  </si>
  <si>
    <t>Dominique</t>
  </si>
  <si>
    <t>Thierry</t>
  </si>
  <si>
    <t>Phuong</t>
  </si>
  <si>
    <t>Christian</t>
  </si>
  <si>
    <t>Yue</t>
  </si>
  <si>
    <t>Karen</t>
  </si>
  <si>
    <t>Alberto</t>
  </si>
  <si>
    <t>Hubert</t>
  </si>
  <si>
    <t>Maxime</t>
  </si>
  <si>
    <t>Anthony</t>
  </si>
  <si>
    <t>Roland</t>
  </si>
  <si>
    <t>Nicolas</t>
  </si>
  <si>
    <t>Luc</t>
  </si>
  <si>
    <t>Didier</t>
  </si>
  <si>
    <t>ARMAND</t>
  </si>
  <si>
    <t>Mattéo</t>
  </si>
  <si>
    <t>MONTPELLIER TT</t>
  </si>
  <si>
    <t>PEREZ</t>
  </si>
  <si>
    <t>Stéphane</t>
  </si>
  <si>
    <t>NOISY LE GRAND CSNTT</t>
  </si>
  <si>
    <t>TAIB</t>
  </si>
  <si>
    <t>GUITTON</t>
  </si>
  <si>
    <t>Frédérik</t>
  </si>
  <si>
    <t>MAUGUIO MJC</t>
  </si>
  <si>
    <t xml:space="preserve">YERRES ATT </t>
  </si>
  <si>
    <t>BALDASSARI</t>
  </si>
  <si>
    <t>Gilles</t>
  </si>
  <si>
    <t xml:space="preserve">CASTELNAU LE LEZ MJC </t>
  </si>
  <si>
    <t>TT PLAISANÇOIS</t>
  </si>
  <si>
    <t>FARRE</t>
  </si>
  <si>
    <t>PRADES ST GELY TT</t>
  </si>
  <si>
    <t>Sébastien</t>
  </si>
  <si>
    <t>Olivier</t>
  </si>
  <si>
    <t xml:space="preserve">LUNEL TENNIS DE TABLE </t>
  </si>
  <si>
    <t>DUFOUR</t>
  </si>
  <si>
    <t>Clément</t>
  </si>
  <si>
    <t>PEROLS PPC</t>
  </si>
  <si>
    <t>LAVERUNE FRTT</t>
  </si>
  <si>
    <t>NICHILO</t>
  </si>
  <si>
    <t>Davy</t>
  </si>
  <si>
    <t>DEPEYRE</t>
  </si>
  <si>
    <t>Mathieu</t>
  </si>
  <si>
    <t>LABORD</t>
  </si>
  <si>
    <t>CAMPOS</t>
  </si>
  <si>
    <t>Samuel</t>
  </si>
  <si>
    <t>Guilhem</t>
  </si>
  <si>
    <t>UCHAUD ASTT</t>
  </si>
  <si>
    <t>JULE</t>
  </si>
  <si>
    <t>Gaétan</t>
  </si>
  <si>
    <t>CRES SALAISON T.T.</t>
  </si>
  <si>
    <t>Poule</t>
  </si>
  <si>
    <t>1A</t>
  </si>
  <si>
    <t>A</t>
  </si>
  <si>
    <t>E</t>
  </si>
  <si>
    <t>H</t>
  </si>
  <si>
    <t>B</t>
  </si>
  <si>
    <t>C</t>
  </si>
  <si>
    <t>D</t>
  </si>
  <si>
    <t>F</t>
  </si>
  <si>
    <t>G</t>
  </si>
  <si>
    <t>rang</t>
  </si>
  <si>
    <t>clt final</t>
  </si>
  <si>
    <t>poule</t>
  </si>
  <si>
    <t>rang poule</t>
  </si>
  <si>
    <t>Poule-rang</t>
  </si>
  <si>
    <t>nom</t>
  </si>
  <si>
    <t>Cltxpoule</t>
  </si>
  <si>
    <t>Clt poule</t>
  </si>
  <si>
    <t>2B</t>
  </si>
  <si>
    <t>1H</t>
  </si>
  <si>
    <t>2G</t>
  </si>
  <si>
    <t>1E</t>
  </si>
  <si>
    <t>2F</t>
  </si>
  <si>
    <t>1D</t>
  </si>
  <si>
    <t>2C</t>
  </si>
  <si>
    <t>1C</t>
  </si>
  <si>
    <t>2D</t>
  </si>
  <si>
    <t>1F</t>
  </si>
  <si>
    <t>2E</t>
  </si>
  <si>
    <t>1G</t>
  </si>
  <si>
    <t>2H</t>
  </si>
  <si>
    <t>1B</t>
  </si>
  <si>
    <t>2A</t>
  </si>
  <si>
    <t xml:space="preserve">NOISY LE GRAND CSNTT </t>
  </si>
  <si>
    <t>Esteban</t>
  </si>
  <si>
    <t>Evelyne</t>
  </si>
  <si>
    <t>LEON</t>
  </si>
  <si>
    <t>Jean-Michel</t>
  </si>
  <si>
    <t>AUFSCHNEIDER</t>
  </si>
  <si>
    <t>Rémy</t>
  </si>
  <si>
    <t>Khanh</t>
  </si>
  <si>
    <t>François</t>
  </si>
  <si>
    <t>Catherine</t>
  </si>
  <si>
    <t>ESCOUTE</t>
  </si>
  <si>
    <t>Jean</t>
  </si>
  <si>
    <t>MEUNIER</t>
  </si>
  <si>
    <t>Géraldine</t>
  </si>
  <si>
    <t>RIGAUD</t>
  </si>
  <si>
    <t>Kylian</t>
  </si>
  <si>
    <t>SANTINO</t>
  </si>
  <si>
    <t>Françoise</t>
  </si>
  <si>
    <t xml:space="preserve"> </t>
  </si>
  <si>
    <t>3E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</si>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</sst>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5"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8"/>
      <color rgb="FF000000"/>
      <name val="Liberation Sans"/>
    </font>
    <font>
      <b/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0" fontId="0" fillId="0" borderId="0" xfId="0" applyFont="1"/>
    <xf numFmtId="0" fontId="0" fillId="2" borderId="0" xfId="0" applyFill="1"/>
    <xf numFmtId="0" fontId="0" fillId="0" borderId="0" xfId="0" quotePrefix="1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3" borderId="0" xfId="0" applyFill="1"/>
    <xf numFmtId="0" fontId="0" fillId="4" borderId="0" xfId="0" quotePrefix="1" applyFont="1" applyFill="1"/>
    <xf numFmtId="0" fontId="0" fillId="4" borderId="0" xfId="0" applyFont="1" applyFill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3" xfId="0" applyFill="1" applyBorder="1"/>
    <xf numFmtId="0" fontId="0" fillId="4" borderId="5" xfId="0" applyFill="1" applyBorder="1"/>
    <xf numFmtId="0" fontId="0" fillId="4" borderId="8" xfId="0" applyFill="1" applyBorder="1"/>
    <xf numFmtId="0" fontId="4" fillId="4" borderId="0" xfId="0" applyFont="1" applyFill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9525</xdr:colOff>
      <xdr:row>1</xdr:row>
      <xdr:rowOff>0</xdr:rowOff>
    </xdr:to>
    <xdr:cxnSp macro="">
      <xdr:nvCxnSpPr>
        <xdr:cNvPr id="2" name="Connecteur droit avec flèche 1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3" name="Connecteur en angle 2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</xdr:row>
      <xdr:rowOff>0</xdr:rowOff>
    </xdr:from>
    <xdr:to>
      <xdr:col>5</xdr:col>
      <xdr:colOff>19050</xdr:colOff>
      <xdr:row>5</xdr:row>
      <xdr:rowOff>0</xdr:rowOff>
    </xdr:to>
    <xdr:cxnSp macro="">
      <xdr:nvCxnSpPr>
        <xdr:cNvPr id="4" name="Connecteur droit avec flèche 3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9525</xdr:rowOff>
    </xdr:from>
    <xdr:to>
      <xdr:col>5</xdr:col>
      <xdr:colOff>9525</xdr:colOff>
      <xdr:row>7</xdr:row>
      <xdr:rowOff>0</xdr:rowOff>
    </xdr:to>
    <xdr:cxnSp macro="">
      <xdr:nvCxnSpPr>
        <xdr:cNvPr id="5" name="Connecteur en angle 4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6" name="Connecteur droit avec flèche 5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9</xdr:row>
      <xdr:rowOff>9525</xdr:rowOff>
    </xdr:from>
    <xdr:to>
      <xdr:col>5</xdr:col>
      <xdr:colOff>0</xdr:colOff>
      <xdr:row>11</xdr:row>
      <xdr:rowOff>0</xdr:rowOff>
    </xdr:to>
    <xdr:cxnSp macro="">
      <xdr:nvCxnSpPr>
        <xdr:cNvPr id="7" name="Connecteur en angle 6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8" name="Connecteur droit avec flèche 7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13</xdr:row>
      <xdr:rowOff>9525</xdr:rowOff>
    </xdr:from>
    <xdr:to>
      <xdr:col>5</xdr:col>
      <xdr:colOff>0</xdr:colOff>
      <xdr:row>15</xdr:row>
      <xdr:rowOff>0</xdr:rowOff>
    </xdr:to>
    <xdr:cxnSp macro="">
      <xdr:nvCxnSpPr>
        <xdr:cNvPr id="9" name="Connecteur en angle 8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0</xdr:row>
      <xdr:rowOff>171450</xdr:rowOff>
    </xdr:from>
    <xdr:to>
      <xdr:col>8</xdr:col>
      <xdr:colOff>0</xdr:colOff>
      <xdr:row>2</xdr:row>
      <xdr:rowOff>171450</xdr:rowOff>
    </xdr:to>
    <xdr:cxnSp macro="">
      <xdr:nvCxnSpPr>
        <xdr:cNvPr id="10" name="Connecteur en angle 9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1</xdr:rowOff>
    </xdr:from>
    <xdr:to>
      <xdr:col>8</xdr:col>
      <xdr:colOff>0</xdr:colOff>
      <xdr:row>5</xdr:row>
      <xdr:rowOff>9525</xdr:rowOff>
    </xdr:to>
    <xdr:cxnSp macro="">
      <xdr:nvCxnSpPr>
        <xdr:cNvPr id="11" name="Connecteur en angle 10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cxnSp macro="">
      <xdr:nvCxnSpPr>
        <xdr:cNvPr id="12" name="Connecteur en angle 11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</xdr:row>
      <xdr:rowOff>9525</xdr:rowOff>
    </xdr:from>
    <xdr:to>
      <xdr:col>7</xdr:col>
      <xdr:colOff>57151</xdr:colOff>
      <xdr:row>13</xdr:row>
      <xdr:rowOff>0</xdr:rowOff>
    </xdr:to>
    <xdr:cxnSp macro="">
      <xdr:nvCxnSpPr>
        <xdr:cNvPr id="13" name="Connecteur en angle 12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5</xdr:row>
      <xdr:rowOff>0</xdr:rowOff>
    </xdr:to>
    <xdr:cxnSp macro="">
      <xdr:nvCxnSpPr>
        <xdr:cNvPr id="14" name="Connecteur en angle 13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323850</xdr:colOff>
      <xdr:row>7</xdr:row>
      <xdr:rowOff>0</xdr:rowOff>
    </xdr:to>
    <xdr:cxnSp macro="">
      <xdr:nvCxnSpPr>
        <xdr:cNvPr id="15" name="Connecteur en angle 14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171450</xdr:rowOff>
    </xdr:from>
    <xdr:to>
      <xdr:col>8</xdr:col>
      <xdr:colOff>0</xdr:colOff>
      <xdr:row>18</xdr:row>
      <xdr:rowOff>171450</xdr:rowOff>
    </xdr:to>
    <xdr:cxnSp macro="">
      <xdr:nvCxnSpPr>
        <xdr:cNvPr id="16" name="Connecteur en angle 15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1</xdr:rowOff>
    </xdr:from>
    <xdr:to>
      <xdr:col>8</xdr:col>
      <xdr:colOff>0</xdr:colOff>
      <xdr:row>21</xdr:row>
      <xdr:rowOff>9525</xdr:rowOff>
    </xdr:to>
    <xdr:cxnSp macro="">
      <xdr:nvCxnSpPr>
        <xdr:cNvPr id="17" name="Connecteur en angle 16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18" name="Connecteur en angle 17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</xdr:rowOff>
    </xdr:from>
    <xdr:to>
      <xdr:col>7</xdr:col>
      <xdr:colOff>57151</xdr:colOff>
      <xdr:row>29</xdr:row>
      <xdr:rowOff>0</xdr:rowOff>
    </xdr:to>
    <xdr:cxnSp macro="">
      <xdr:nvCxnSpPr>
        <xdr:cNvPr id="19" name="Connecteur en angle 18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cxnSp macro="">
      <xdr:nvCxnSpPr>
        <xdr:cNvPr id="20" name="Connecteur en angle 19"/>
        <xdr:cNvCxnSpPr/>
      </xdr:nvCxnSpPr>
      <xdr:spPr>
        <a:xfrm>
          <a:off x="6391275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323850</xdr:colOff>
      <xdr:row>23</xdr:row>
      <xdr:rowOff>0</xdr:rowOff>
    </xdr:to>
    <xdr:cxnSp macro="">
      <xdr:nvCxnSpPr>
        <xdr:cNvPr id="21" name="Connecteur en angle 20"/>
        <xdr:cNvCxnSpPr/>
      </xdr:nvCxnSpPr>
      <xdr:spPr>
        <a:xfrm flipV="1">
          <a:off x="6391275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9525</xdr:colOff>
      <xdr:row>1</xdr:row>
      <xdr:rowOff>0</xdr:rowOff>
    </xdr:to>
    <xdr:cxnSp macro="">
      <xdr:nvCxnSpPr>
        <xdr:cNvPr id="3" name="Connecteur droit avec flèche 2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9" name="Connecteur en angle 8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</xdr:row>
      <xdr:rowOff>0</xdr:rowOff>
    </xdr:from>
    <xdr:to>
      <xdr:col>5</xdr:col>
      <xdr:colOff>19050</xdr:colOff>
      <xdr:row>5</xdr:row>
      <xdr:rowOff>0</xdr:rowOff>
    </xdr:to>
    <xdr:cxnSp macro="">
      <xdr:nvCxnSpPr>
        <xdr:cNvPr id="10" name="Connecteur droit avec flèche 9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9525</xdr:rowOff>
    </xdr:from>
    <xdr:to>
      <xdr:col>5</xdr:col>
      <xdr:colOff>9525</xdr:colOff>
      <xdr:row>7</xdr:row>
      <xdr:rowOff>0</xdr:rowOff>
    </xdr:to>
    <xdr:cxnSp macro="">
      <xdr:nvCxnSpPr>
        <xdr:cNvPr id="11" name="Connecteur en angle 10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12" name="Connecteur droit avec flèche 11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9</xdr:row>
      <xdr:rowOff>9525</xdr:rowOff>
    </xdr:from>
    <xdr:to>
      <xdr:col>5</xdr:col>
      <xdr:colOff>0</xdr:colOff>
      <xdr:row>11</xdr:row>
      <xdr:rowOff>0</xdr:rowOff>
    </xdr:to>
    <xdr:cxnSp macro="">
      <xdr:nvCxnSpPr>
        <xdr:cNvPr id="13" name="Connecteur en angle 12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14" name="Connecteur droit avec flèche 13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13</xdr:row>
      <xdr:rowOff>9525</xdr:rowOff>
    </xdr:from>
    <xdr:to>
      <xdr:col>5</xdr:col>
      <xdr:colOff>0</xdr:colOff>
      <xdr:row>15</xdr:row>
      <xdr:rowOff>0</xdr:rowOff>
    </xdr:to>
    <xdr:cxnSp macro="">
      <xdr:nvCxnSpPr>
        <xdr:cNvPr id="15" name="Connecteur en angle 14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0</xdr:row>
      <xdr:rowOff>171450</xdr:rowOff>
    </xdr:from>
    <xdr:to>
      <xdr:col>8</xdr:col>
      <xdr:colOff>0</xdr:colOff>
      <xdr:row>2</xdr:row>
      <xdr:rowOff>171450</xdr:rowOff>
    </xdr:to>
    <xdr:cxnSp macro="">
      <xdr:nvCxnSpPr>
        <xdr:cNvPr id="17" name="Connecteur en angle 16"/>
        <xdr:cNvCxnSpPr/>
      </xdr:nvCxnSpPr>
      <xdr:spPr>
        <a:xfrm>
          <a:off x="4152900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1</xdr:rowOff>
    </xdr:from>
    <xdr:to>
      <xdr:col>8</xdr:col>
      <xdr:colOff>0</xdr:colOff>
      <xdr:row>5</xdr:row>
      <xdr:rowOff>9525</xdr:rowOff>
    </xdr:to>
    <xdr:cxnSp macro="">
      <xdr:nvCxnSpPr>
        <xdr:cNvPr id="19" name="Connecteur en angle 18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cxnSp macro="">
      <xdr:nvCxnSpPr>
        <xdr:cNvPr id="23" name="Connecteur en angle 22"/>
        <xdr:cNvCxnSpPr/>
      </xdr:nvCxnSpPr>
      <xdr:spPr>
        <a:xfrm flipV="1">
          <a:off x="4152900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</xdr:row>
      <xdr:rowOff>9525</xdr:rowOff>
    </xdr:from>
    <xdr:to>
      <xdr:col>7</xdr:col>
      <xdr:colOff>57151</xdr:colOff>
      <xdr:row>13</xdr:row>
      <xdr:rowOff>0</xdr:rowOff>
    </xdr:to>
    <xdr:cxnSp macro="">
      <xdr:nvCxnSpPr>
        <xdr:cNvPr id="30" name="Connecteur en angle 29"/>
        <xdr:cNvCxnSpPr/>
      </xdr:nvCxnSpPr>
      <xdr:spPr>
        <a:xfrm rot="5400000" flipH="1" flipV="1">
          <a:off x="3938588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5</xdr:row>
      <xdr:rowOff>0</xdr:rowOff>
    </xdr:to>
    <xdr:cxnSp macro="">
      <xdr:nvCxnSpPr>
        <xdr:cNvPr id="32" name="Connecteur en angle 31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323850</xdr:colOff>
      <xdr:row>7</xdr:row>
      <xdr:rowOff>0</xdr:rowOff>
    </xdr:to>
    <xdr:cxnSp macro="">
      <xdr:nvCxnSpPr>
        <xdr:cNvPr id="34" name="Connecteur en angle 33"/>
        <xdr:cNvCxnSpPr/>
      </xdr:nvCxnSpPr>
      <xdr:spPr>
        <a:xfrm flipV="1">
          <a:off x="6076950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171450</xdr:rowOff>
    </xdr:from>
    <xdr:to>
      <xdr:col>8</xdr:col>
      <xdr:colOff>0</xdr:colOff>
      <xdr:row>18</xdr:row>
      <xdr:rowOff>171450</xdr:rowOff>
    </xdr:to>
    <xdr:cxnSp macro="">
      <xdr:nvCxnSpPr>
        <xdr:cNvPr id="44" name="Connecteur en angle 43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1</xdr:rowOff>
    </xdr:from>
    <xdr:to>
      <xdr:col>8</xdr:col>
      <xdr:colOff>0</xdr:colOff>
      <xdr:row>21</xdr:row>
      <xdr:rowOff>9525</xdr:rowOff>
    </xdr:to>
    <xdr:cxnSp macro="">
      <xdr:nvCxnSpPr>
        <xdr:cNvPr id="45" name="Connecteur en angle 44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46" name="Connecteur en angle 45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</xdr:rowOff>
    </xdr:from>
    <xdr:to>
      <xdr:col>7</xdr:col>
      <xdr:colOff>57151</xdr:colOff>
      <xdr:row>29</xdr:row>
      <xdr:rowOff>0</xdr:rowOff>
    </xdr:to>
    <xdr:cxnSp macro="">
      <xdr:nvCxnSpPr>
        <xdr:cNvPr id="47" name="Connecteur en angle 46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cxnSp macro="">
      <xdr:nvCxnSpPr>
        <xdr:cNvPr id="49" name="Connecteur en angle 48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323850</xdr:colOff>
      <xdr:row>23</xdr:row>
      <xdr:rowOff>0</xdr:rowOff>
    </xdr:to>
    <xdr:cxnSp macro="">
      <xdr:nvCxnSpPr>
        <xdr:cNvPr id="50" name="Connecteur en angle 49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__Anonymous_Sheet_DB__03" displayName="__Anonymous_Sheet_DB__03" ref="A2:J38" headerRowCount="0" totalsRowShown="0">
  <sortState ref="A2:J33">
    <sortCondition ref="I2:I33"/>
  </sortState>
  <tableColumns count="10">
    <tableColumn id="5" name="Colonne5"/>
    <tableColumn id="9" name="Colonne9"/>
    <tableColumn id="11" name="Colonne11"/>
    <tableColumn id="12" name="Colonne12"/>
    <tableColumn id="1" name="Colonne1"/>
    <tableColumn id="2" name="Colonne2"/>
    <tableColumn id="3" name="Colonne3"/>
    <tableColumn id="4" name="Colonne4"/>
    <tableColumn id="6" name="Colonne6" dataDxfId="0"/>
    <tableColumn id="7" name="Colonne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__Anonymous_Sheet_DB__0" displayName="__Anonymous_Sheet_DB__0" ref="A4:J43" headerRowCount="0" totalsRowShown="0">
  <tableColumns count="10">
    <tableColumn id="5" name="Colonne5"/>
    <tableColumn id="9" name="Colonne9"/>
    <tableColumn id="11" name="Colonne11"/>
    <tableColumn id="12" name="Colonne12"/>
    <tableColumn id="1" name="Colonne1"/>
    <tableColumn id="2" name="Colonne2"/>
    <tableColumn id="3" name="Colonne3"/>
    <tableColumn id="4" name="Colonne4"/>
    <tableColumn id="6" name="Colonne6"/>
    <tableColumn id="7" name="Colonne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tt.com/site/structures/by-number?number_id=13340059&amp;categorie=v2" TargetMode="External"/><Relationship Id="rId2" Type="http://schemas.openxmlformats.org/officeDocument/2006/relationships/hyperlink" Target="http://www.fftt.com/site/structures/by-number?number_id=13340059&amp;categorie=v2" TargetMode="External"/><Relationship Id="rId1" Type="http://schemas.openxmlformats.org/officeDocument/2006/relationships/hyperlink" Target="http://www.fftt.com/site/structures/by-number?number_id=13340060&amp;categorie=s" TargetMode="Externa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E1" workbookViewId="0">
      <pane ySplit="1" topLeftCell="A2" activePane="bottomLeft" state="frozenSplit"/>
      <selection pane="bottomLeft" activeCell="F1" sqref="F1"/>
    </sheetView>
  </sheetViews>
  <sheetFormatPr baseColWidth="10" defaultColWidth="9" defaultRowHeight="14.25" outlineLevelCol="1"/>
  <cols>
    <col min="1" max="1" width="0" hidden="1" customWidth="1"/>
    <col min="2" max="3" width="9" hidden="1" customWidth="1" outlineLevel="1"/>
    <col min="4" max="4" width="10.875" hidden="1" customWidth="1" collapsed="1"/>
    <col min="5" max="5" width="15.25" customWidth="1"/>
    <col min="6" max="6" width="12.375" customWidth="1"/>
    <col min="7" max="7" width="20" customWidth="1"/>
    <col min="8" max="8" width="9.875" customWidth="1"/>
    <col min="9" max="9" width="9.375" customWidth="1"/>
    <col min="10" max="10" width="10.875" customWidth="1"/>
    <col min="11" max="11" width="9.375" customWidth="1"/>
    <col min="12" max="12" width="10.625" customWidth="1"/>
    <col min="13" max="13" width="12.25" customWidth="1"/>
    <col min="14" max="15" width="10.625" customWidth="1"/>
    <col min="16" max="16" width="23.875" customWidth="1"/>
  </cols>
  <sheetData>
    <row r="1" spans="1:10" s="4" customFormat="1" ht="13.35" customHeight="1">
      <c r="A1" s="3" t="s">
        <v>90</v>
      </c>
      <c r="B1" s="3" t="s">
        <v>80</v>
      </c>
      <c r="C1" s="3" t="s">
        <v>93</v>
      </c>
      <c r="D1" s="3" t="s">
        <v>94</v>
      </c>
      <c r="E1" s="2" t="s">
        <v>0</v>
      </c>
      <c r="F1" s="2" t="s">
        <v>1</v>
      </c>
      <c r="G1" s="2" t="s">
        <v>2</v>
      </c>
      <c r="H1" s="2" t="s">
        <v>3</v>
      </c>
      <c r="I1" s="2" t="s">
        <v>91</v>
      </c>
      <c r="J1" s="2"/>
    </row>
    <row r="2" spans="1:10">
      <c r="A2">
        <v>7</v>
      </c>
      <c r="B2" s="6" t="str">
        <f>VLOOKUP(A2,'&lt;1000 - rangxpoule'!$A$2:$C$59,2,0)</f>
        <v>G</v>
      </c>
      <c r="C2" s="6">
        <f>VLOOKUP(A2,'&lt;1000 - rangxpoule'!$A$2:$C$59,3,0)</f>
        <v>1</v>
      </c>
      <c r="D2" s="6" t="str">
        <f t="shared" ref="D2:D22" si="0">B2&amp;C2</f>
        <v>G1</v>
      </c>
      <c r="E2" t="s">
        <v>15</v>
      </c>
      <c r="F2" t="s">
        <v>28</v>
      </c>
      <c r="G2" t="s">
        <v>66</v>
      </c>
      <c r="H2">
        <v>778</v>
      </c>
      <c r="I2">
        <f>VLOOKUP(E2&amp;" "&amp;F2,'&lt;1000 - 1à21'!$L$1:$M$34,2,0)</f>
        <v>1</v>
      </c>
    </row>
    <row r="3" spans="1:10">
      <c r="A3">
        <v>5</v>
      </c>
      <c r="B3" s="6" t="str">
        <f>VLOOKUP(A3,'&lt;1000 - rangxpoule'!$A$2:$C$59,2,0)</f>
        <v>E</v>
      </c>
      <c r="C3" s="6">
        <f>VLOOKUP(A3,'&lt;1000 - rangxpoule'!$A$2:$C$59,3,0)</f>
        <v>1</v>
      </c>
      <c r="D3" s="6" t="str">
        <f t="shared" si="0"/>
        <v>E1</v>
      </c>
      <c r="E3" t="s">
        <v>118</v>
      </c>
      <c r="F3" t="s">
        <v>119</v>
      </c>
      <c r="G3" t="s">
        <v>63</v>
      </c>
      <c r="H3">
        <v>808</v>
      </c>
      <c r="I3">
        <f>VLOOKUP(E3&amp;" "&amp;F3,'&lt;1000 - 1à21'!$L$1:$M$34,2,0)</f>
        <v>2</v>
      </c>
    </row>
    <row r="4" spans="1:10">
      <c r="A4">
        <v>8</v>
      </c>
      <c r="B4" s="6" t="str">
        <f>VLOOKUP(A4,'&lt;1000 - rangxpoule'!$A$2:$C$59,2,0)</f>
        <v>G</v>
      </c>
      <c r="C4" s="6">
        <f>VLOOKUP(A4,'&lt;1000 - rangxpoule'!$A$2:$C$59,3,0)</f>
        <v>2</v>
      </c>
      <c r="D4" s="6" t="str">
        <f t="shared" si="0"/>
        <v>G2</v>
      </c>
      <c r="E4" t="s">
        <v>18</v>
      </c>
      <c r="F4" t="s">
        <v>39</v>
      </c>
      <c r="G4" t="s">
        <v>57</v>
      </c>
      <c r="H4">
        <v>667</v>
      </c>
      <c r="I4">
        <f>VLOOKUP(E4&amp;" "&amp;F4,'&lt;1000 - 1à21'!$L$1:$M$34,2,0)</f>
        <v>4</v>
      </c>
    </row>
    <row r="5" spans="1:10">
      <c r="A5">
        <v>3</v>
      </c>
      <c r="B5" s="6" t="str">
        <f>VLOOKUP(A5,'&lt;1000 - rangxpoule'!$A$2:$C$59,2,0)</f>
        <v>C</v>
      </c>
      <c r="C5" s="6">
        <f>VLOOKUP(A5,'&lt;1000 - rangxpoule'!$A$2:$C$59,3,0)</f>
        <v>1</v>
      </c>
      <c r="D5" s="6" t="str">
        <f t="shared" si="0"/>
        <v>C1</v>
      </c>
      <c r="E5" t="s">
        <v>64</v>
      </c>
      <c r="F5" t="s">
        <v>121</v>
      </c>
      <c r="G5" t="s">
        <v>57</v>
      </c>
      <c r="H5">
        <v>797</v>
      </c>
      <c r="I5">
        <f>VLOOKUP(E5&amp;" "&amp;F5,'&lt;1000 - 1à21'!$L$1:$M$34,2,0)</f>
        <v>3</v>
      </c>
    </row>
    <row r="6" spans="1:10">
      <c r="A6">
        <v>2</v>
      </c>
      <c r="B6" s="6" t="str">
        <f>VLOOKUP(A6,'&lt;1000 - rangxpoule'!$A$2:$C$59,2,0)</f>
        <v>B</v>
      </c>
      <c r="C6" s="6">
        <f>VLOOKUP(A6,'&lt;1000 - rangxpoule'!$A$2:$C$59,3,0)</f>
        <v>1</v>
      </c>
      <c r="D6" s="6" t="str">
        <f t="shared" si="0"/>
        <v>B1</v>
      </c>
      <c r="E6" t="s">
        <v>16</v>
      </c>
      <c r="F6" t="s">
        <v>29</v>
      </c>
      <c r="G6" t="s">
        <v>66</v>
      </c>
      <c r="H6">
        <v>862</v>
      </c>
      <c r="I6">
        <f>VLOOKUP(E6&amp;" "&amp;F6,'&lt;1000 - 1à21'!$L$1:$M$34,2,0)</f>
        <v>5</v>
      </c>
    </row>
    <row r="7" spans="1:10">
      <c r="A7">
        <v>1</v>
      </c>
      <c r="B7" s="6" t="str">
        <f>VLOOKUP(A7,'&lt;1000 - rangxpoule'!$A$2:$C$59,2,0)</f>
        <v>A</v>
      </c>
      <c r="C7" s="6">
        <f>VLOOKUP(A7,'&lt;1000 - rangxpoule'!$A$2:$C$59,3,0)</f>
        <v>1</v>
      </c>
      <c r="D7" s="6" t="str">
        <f t="shared" si="0"/>
        <v>A1</v>
      </c>
      <c r="E7" t="s">
        <v>10</v>
      </c>
      <c r="F7" t="s">
        <v>120</v>
      </c>
      <c r="G7" t="s">
        <v>79</v>
      </c>
      <c r="H7">
        <v>889</v>
      </c>
      <c r="I7">
        <f>VLOOKUP(E7&amp;" "&amp;F7,'&lt;1000 - 1à21'!$L$1:$M$34,2,0)</f>
        <v>6</v>
      </c>
    </row>
    <row r="8" spans="1:10">
      <c r="A8">
        <v>15</v>
      </c>
      <c r="B8" s="6" t="str">
        <f>VLOOKUP(A8,'&lt;1000 - rangxpoule'!$A$2:$C$59,2,0)</f>
        <v>A</v>
      </c>
      <c r="C8" s="6">
        <f>VLOOKUP(A8,'&lt;1000 - rangxpoule'!$A$2:$C$59,3,0)</f>
        <v>3</v>
      </c>
      <c r="D8" s="6" t="str">
        <f t="shared" si="0"/>
        <v>A3</v>
      </c>
      <c r="E8" t="s">
        <v>125</v>
      </c>
      <c r="F8" t="s">
        <v>126</v>
      </c>
      <c r="H8">
        <v>500</v>
      </c>
      <c r="I8">
        <f>VLOOKUP(E8&amp;" "&amp;F8,'&lt;1000 - 1à21'!$L$1:$M$34,2,0)</f>
        <v>7</v>
      </c>
    </row>
    <row r="9" spans="1:10">
      <c r="A9">
        <v>6</v>
      </c>
      <c r="B9" s="6" t="str">
        <f>VLOOKUP(A9,'&lt;1000 - rangxpoule'!$A$2:$C$59,2,0)</f>
        <v>F</v>
      </c>
      <c r="C9" s="6">
        <f>VLOOKUP(A9,'&lt;1000 - rangxpoule'!$A$2:$C$59,3,0)</f>
        <v>1</v>
      </c>
      <c r="D9" s="6" t="str">
        <f t="shared" si="0"/>
        <v>F1</v>
      </c>
      <c r="E9" t="s">
        <v>17</v>
      </c>
      <c r="F9" t="s">
        <v>37</v>
      </c>
      <c r="G9" t="s">
        <v>66</v>
      </c>
      <c r="H9">
        <v>801</v>
      </c>
      <c r="I9">
        <f>VLOOKUP(E9&amp;" "&amp;F9,'&lt;1000 - 1à21'!$L$1:$M$34,2,0)</f>
        <v>8</v>
      </c>
    </row>
    <row r="10" spans="1:10">
      <c r="A10">
        <v>11</v>
      </c>
      <c r="B10" s="6" t="str">
        <f>VLOOKUP(A10,'&lt;1000 - rangxpoule'!$A$2:$C$59,2,0)</f>
        <v>D</v>
      </c>
      <c r="C10" s="6">
        <f>VLOOKUP(A10,'&lt;1000 - rangxpoule'!$A$2:$C$59,3,0)</f>
        <v>2</v>
      </c>
      <c r="D10" s="6" t="str">
        <f t="shared" si="0"/>
        <v>D2</v>
      </c>
      <c r="E10" t="s">
        <v>21</v>
      </c>
      <c r="F10" t="s">
        <v>122</v>
      </c>
      <c r="G10" t="s">
        <v>66</v>
      </c>
      <c r="H10">
        <v>602</v>
      </c>
      <c r="I10">
        <f>VLOOKUP(E10&amp;" "&amp;F10,'&lt;1000 - 1à21'!$L$1:$M$34,2,0)</f>
        <v>9</v>
      </c>
    </row>
    <row r="11" spans="1:10">
      <c r="A11">
        <v>14</v>
      </c>
      <c r="B11" s="6" t="str">
        <f>VLOOKUP(A11,'&lt;1000 - rangxpoule'!$A$2:$C$59,2,0)</f>
        <v>A</v>
      </c>
      <c r="C11" s="6">
        <f>VLOOKUP(A11,'&lt;1000 - rangxpoule'!$A$2:$C$59,3,0)</f>
        <v>2</v>
      </c>
      <c r="D11" s="6" t="str">
        <f t="shared" si="0"/>
        <v>A2</v>
      </c>
      <c r="E11" t="s">
        <v>23</v>
      </c>
      <c r="F11" t="s">
        <v>33</v>
      </c>
      <c r="G11" t="s">
        <v>66</v>
      </c>
      <c r="H11">
        <v>500</v>
      </c>
      <c r="I11">
        <f>VLOOKUP(E11&amp;" "&amp;F11,'&lt;1000 - 1à21'!$L$1:$M$34,2,0)</f>
        <v>10</v>
      </c>
    </row>
    <row r="12" spans="1:10">
      <c r="A12">
        <v>4</v>
      </c>
      <c r="B12" s="6" t="str">
        <f>VLOOKUP(A12,'&lt;1000 - rangxpoule'!$A$2:$C$59,2,0)</f>
        <v>D</v>
      </c>
      <c r="C12" s="6">
        <f>VLOOKUP(A12,'&lt;1000 - rangxpoule'!$A$2:$C$59,3,0)</f>
        <v>1</v>
      </c>
      <c r="D12" s="6" t="str">
        <f t="shared" si="0"/>
        <v>D1</v>
      </c>
      <c r="E12" t="s">
        <v>116</v>
      </c>
      <c r="F12" t="s">
        <v>117</v>
      </c>
      <c r="G12" t="s">
        <v>53</v>
      </c>
      <c r="H12">
        <v>812</v>
      </c>
      <c r="I12">
        <f>VLOOKUP(E12&amp;" "&amp;F12,'&lt;1000 - 1à21'!$L$1:$M$34,2,0)</f>
        <v>11</v>
      </c>
    </row>
    <row r="13" spans="1:10">
      <c r="A13">
        <v>12</v>
      </c>
      <c r="B13" s="6" t="str">
        <f>VLOOKUP(A13,'&lt;1000 - rangxpoule'!$A$2:$C$59,2,0)</f>
        <v>C</v>
      </c>
      <c r="C13" s="6">
        <f>VLOOKUP(A13,'&lt;1000 - rangxpoule'!$A$2:$C$59,3,0)</f>
        <v>2</v>
      </c>
      <c r="D13" s="6" t="str">
        <f t="shared" si="0"/>
        <v>C2</v>
      </c>
      <c r="E13" t="s">
        <v>19</v>
      </c>
      <c r="F13" t="s">
        <v>40</v>
      </c>
      <c r="G13" t="s">
        <v>66</v>
      </c>
      <c r="H13">
        <v>578</v>
      </c>
      <c r="I13">
        <f>VLOOKUP(E13&amp;" "&amp;F13,'&lt;1000 - 1à21'!$L$1:$M$34,2,0)</f>
        <v>12</v>
      </c>
    </row>
    <row r="14" spans="1:10">
      <c r="A14">
        <v>9</v>
      </c>
      <c r="B14" s="6" t="str">
        <f>VLOOKUP(A14,'&lt;1000 - rangxpoule'!$A$2:$C$59,2,0)</f>
        <v>F</v>
      </c>
      <c r="C14" s="6">
        <f>VLOOKUP(A14,'&lt;1000 - rangxpoule'!$A$2:$C$59,3,0)</f>
        <v>2</v>
      </c>
      <c r="D14" s="6" t="str">
        <f t="shared" si="0"/>
        <v>F2</v>
      </c>
      <c r="E14" t="s">
        <v>20</v>
      </c>
      <c r="F14" t="s">
        <v>115</v>
      </c>
      <c r="G14" t="s">
        <v>46</v>
      </c>
      <c r="H14">
        <v>665</v>
      </c>
      <c r="I14">
        <f>VLOOKUP(E14&amp;" "&amp;F14,'&lt;1000 - 1à21'!$L$1:$M$34,2,0)</f>
        <v>13</v>
      </c>
    </row>
    <row r="15" spans="1:10">
      <c r="A15">
        <v>19</v>
      </c>
      <c r="B15" s="6" t="str">
        <f>VLOOKUP(A15,'&lt;1000 - rangxpoule'!$A$2:$C$59,2,0)</f>
        <v>E</v>
      </c>
      <c r="C15" s="6">
        <f>VLOOKUP(A15,'&lt;1000 - rangxpoule'!$A$2:$C$59,3,0)</f>
        <v>3</v>
      </c>
      <c r="D15" s="6" t="str">
        <f t="shared" si="0"/>
        <v>E3</v>
      </c>
      <c r="E15" t="s">
        <v>129</v>
      </c>
      <c r="F15" t="s">
        <v>128</v>
      </c>
      <c r="G15" t="s">
        <v>58</v>
      </c>
      <c r="H15">
        <v>500</v>
      </c>
      <c r="I15">
        <f>VLOOKUP(E15&amp;" "&amp;F15,'&lt;1000 - 1à21'!$L$1:$M$34,2,0)</f>
        <v>14</v>
      </c>
    </row>
    <row r="16" spans="1:10" ht="28.5">
      <c r="A16">
        <v>10</v>
      </c>
      <c r="B16" s="6" t="str">
        <f>VLOOKUP(A16,'&lt;1000 - rangxpoule'!$A$2:$C$59,2,0)</f>
        <v>E</v>
      </c>
      <c r="C16" s="6">
        <f>VLOOKUP(A16,'&lt;1000 - rangxpoule'!$A$2:$C$59,3,0)</f>
        <v>2</v>
      </c>
      <c r="D16" s="6" t="str">
        <f t="shared" si="0"/>
        <v>E2</v>
      </c>
      <c r="E16" t="s">
        <v>47</v>
      </c>
      <c r="F16" t="s">
        <v>114</v>
      </c>
      <c r="G16" s="7" t="s">
        <v>113</v>
      </c>
      <c r="H16">
        <v>642</v>
      </c>
      <c r="I16">
        <f>VLOOKUP(E16&amp;" "&amp;F16,'&lt;1000 - 1à21'!$L$1:$M$34,2,0)</f>
        <v>15</v>
      </c>
    </row>
    <row r="17" spans="1:9">
      <c r="A17">
        <v>16</v>
      </c>
      <c r="B17" s="6" t="str">
        <f>VLOOKUP(A17,'&lt;1000 - rangxpoule'!$A$2:$C$59,2,0)</f>
        <v>B</v>
      </c>
      <c r="C17" s="6">
        <f>VLOOKUP(A17,'&lt;1000 - rangxpoule'!$A$2:$C$59,3,0)</f>
        <v>3</v>
      </c>
      <c r="D17" s="6" t="str">
        <f t="shared" si="0"/>
        <v>B3</v>
      </c>
      <c r="E17" t="s">
        <v>4</v>
      </c>
      <c r="F17" t="s">
        <v>41</v>
      </c>
      <c r="G17" t="s">
        <v>58</v>
      </c>
      <c r="H17">
        <v>528</v>
      </c>
      <c r="I17">
        <f>VLOOKUP(E17&amp;" "&amp;F17,'&lt;1000 - 1à21'!$L$1:$M$34,2,0)</f>
        <v>16</v>
      </c>
    </row>
    <row r="18" spans="1:9">
      <c r="A18">
        <v>13</v>
      </c>
      <c r="B18" s="6" t="str">
        <f>VLOOKUP(A18,'&lt;1000 - rangxpoule'!$A$2:$C$59,2,0)</f>
        <v>B</v>
      </c>
      <c r="C18" s="6">
        <f>VLOOKUP(A18,'&lt;1000 - rangxpoule'!$A$2:$C$59,3,0)</f>
        <v>2</v>
      </c>
      <c r="D18" s="6" t="str">
        <f t="shared" si="0"/>
        <v>B2</v>
      </c>
      <c r="E18" t="s">
        <v>123</v>
      </c>
      <c r="F18" t="s">
        <v>124</v>
      </c>
      <c r="G18" t="s">
        <v>66</v>
      </c>
      <c r="H18">
        <v>502</v>
      </c>
      <c r="I18" s="19">
        <v>17</v>
      </c>
    </row>
    <row r="19" spans="1:9">
      <c r="A19">
        <v>20</v>
      </c>
      <c r="B19" s="6" t="str">
        <f>VLOOKUP(A19,'&lt;1000 - rangxpoule'!$A$2:$C$59,2,0)</f>
        <v>F</v>
      </c>
      <c r="C19" s="6">
        <f>VLOOKUP(A19,'&lt;1000 - rangxpoule'!$A$2:$C$59,3,0)</f>
        <v>3</v>
      </c>
      <c r="D19" s="6" t="str">
        <f t="shared" si="0"/>
        <v>F3</v>
      </c>
      <c r="E19" t="s">
        <v>24</v>
      </c>
      <c r="F19" t="s">
        <v>43</v>
      </c>
      <c r="G19" t="s">
        <v>66</v>
      </c>
      <c r="H19">
        <v>500</v>
      </c>
      <c r="I19" s="19">
        <v>18</v>
      </c>
    </row>
    <row r="20" spans="1:9">
      <c r="A20">
        <v>18</v>
      </c>
      <c r="B20" s="6" t="str">
        <f>VLOOKUP(A20,'&lt;1000 - rangxpoule'!$A$2:$C$59,2,0)</f>
        <v>D</v>
      </c>
      <c r="C20" s="6">
        <f>VLOOKUP(A20,'&lt;1000 - rangxpoule'!$A$2:$C$59,3,0)</f>
        <v>3</v>
      </c>
      <c r="D20" s="6" t="str">
        <f t="shared" si="0"/>
        <v>D3</v>
      </c>
      <c r="E20" t="s">
        <v>127</v>
      </c>
      <c r="F20" t="s">
        <v>128</v>
      </c>
      <c r="G20" t="s">
        <v>58</v>
      </c>
      <c r="H20">
        <v>500</v>
      </c>
      <c r="I20" s="19">
        <v>19</v>
      </c>
    </row>
    <row r="21" spans="1:9">
      <c r="A21">
        <v>17</v>
      </c>
      <c r="B21" s="6" t="str">
        <f>VLOOKUP(A21,'&lt;1000 - rangxpoule'!$A$2:$C$59,2,0)</f>
        <v>C</v>
      </c>
      <c r="C21" s="6">
        <f>VLOOKUP(A21,'&lt;1000 - rangxpoule'!$A$2:$C$59,3,0)</f>
        <v>3</v>
      </c>
      <c r="D21" s="6" t="str">
        <f t="shared" si="0"/>
        <v>C3</v>
      </c>
      <c r="E21" t="s">
        <v>127</v>
      </c>
      <c r="F21" t="s">
        <v>121</v>
      </c>
      <c r="G21" t="s">
        <v>58</v>
      </c>
      <c r="H21">
        <v>500</v>
      </c>
      <c r="I21" s="19">
        <v>20</v>
      </c>
    </row>
    <row r="22" spans="1:9">
      <c r="A22">
        <v>21</v>
      </c>
      <c r="B22" s="6" t="str">
        <f>VLOOKUP(A22,'&lt;1000 - rangxpoule'!$A$2:$C$59,2,0)</f>
        <v>G</v>
      </c>
      <c r="C22" s="6">
        <f>VLOOKUP(A22,'&lt;1000 - rangxpoule'!$A$2:$C$59,3,0)</f>
        <v>3</v>
      </c>
      <c r="D22" s="6" t="str">
        <f t="shared" si="0"/>
        <v>G3</v>
      </c>
      <c r="E22" t="s">
        <v>21</v>
      </c>
      <c r="F22" t="s">
        <v>130</v>
      </c>
      <c r="G22" t="s">
        <v>66</v>
      </c>
      <c r="H22">
        <v>500</v>
      </c>
      <c r="I22" s="19">
        <v>21</v>
      </c>
    </row>
    <row r="33" spans="5:5">
      <c r="E33" s="1"/>
    </row>
  </sheetData>
  <sortState ref="A1:I1">
    <sortCondition ref="I1"/>
  </sortState>
  <pageMargins left="0" right="0" top="0.39370078740157505" bottom="0.39370078740157505" header="0" footer="0"/>
  <pageSetup paperSize="9" orientation="portrait" r:id="rId1"/>
  <headerFooter>
    <oddHeader>&amp;C&amp;A</oddHeader>
    <oddFooter>&amp;CPage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E1" sqref="E1"/>
    </sheetView>
  </sheetViews>
  <sheetFormatPr baseColWidth="10" defaultRowHeight="14.25"/>
  <sheetData>
    <row r="1" spans="1:3">
      <c r="A1" t="s">
        <v>90</v>
      </c>
      <c r="B1" t="s">
        <v>92</v>
      </c>
      <c r="C1" t="s">
        <v>93</v>
      </c>
    </row>
    <row r="2" spans="1:3">
      <c r="A2">
        <v>1</v>
      </c>
      <c r="B2" s="5" t="s">
        <v>82</v>
      </c>
      <c r="C2" s="5">
        <v>1</v>
      </c>
    </row>
    <row r="3" spans="1:3">
      <c r="A3">
        <f>A2+1</f>
        <v>2</v>
      </c>
      <c r="B3" s="5" t="s">
        <v>85</v>
      </c>
      <c r="C3" s="5">
        <v>1</v>
      </c>
    </row>
    <row r="4" spans="1:3">
      <c r="A4">
        <f t="shared" ref="A4:A22" si="0">A3+1</f>
        <v>3</v>
      </c>
      <c r="B4" s="5" t="s">
        <v>86</v>
      </c>
      <c r="C4" s="5">
        <v>1</v>
      </c>
    </row>
    <row r="5" spans="1:3">
      <c r="A5">
        <f t="shared" si="0"/>
        <v>4</v>
      </c>
      <c r="B5" s="5" t="s">
        <v>87</v>
      </c>
      <c r="C5" s="5">
        <v>1</v>
      </c>
    </row>
    <row r="6" spans="1:3">
      <c r="A6">
        <f t="shared" si="0"/>
        <v>5</v>
      </c>
      <c r="B6" s="5" t="s">
        <v>83</v>
      </c>
      <c r="C6" s="5">
        <v>1</v>
      </c>
    </row>
    <row r="7" spans="1:3">
      <c r="A7">
        <f t="shared" si="0"/>
        <v>6</v>
      </c>
      <c r="B7" s="5" t="s">
        <v>88</v>
      </c>
      <c r="C7" s="5">
        <v>1</v>
      </c>
    </row>
    <row r="8" spans="1:3">
      <c r="A8">
        <f t="shared" si="0"/>
        <v>7</v>
      </c>
      <c r="B8" s="5" t="s">
        <v>89</v>
      </c>
      <c r="C8" s="5">
        <v>1</v>
      </c>
    </row>
    <row r="9" spans="1:3">
      <c r="A9">
        <f t="shared" si="0"/>
        <v>8</v>
      </c>
      <c r="B9" s="5" t="s">
        <v>89</v>
      </c>
      <c r="C9" s="5">
        <f>C2+1</f>
        <v>2</v>
      </c>
    </row>
    <row r="10" spans="1:3">
      <c r="A10">
        <f t="shared" si="0"/>
        <v>9</v>
      </c>
      <c r="B10" s="5" t="s">
        <v>88</v>
      </c>
      <c r="C10" s="5">
        <f t="shared" ref="C10:C22" si="1">C3+1</f>
        <v>2</v>
      </c>
    </row>
    <row r="11" spans="1:3">
      <c r="A11">
        <f t="shared" si="0"/>
        <v>10</v>
      </c>
      <c r="B11" s="5" t="s">
        <v>83</v>
      </c>
      <c r="C11" s="5">
        <f t="shared" si="1"/>
        <v>2</v>
      </c>
    </row>
    <row r="12" spans="1:3">
      <c r="A12">
        <f t="shared" si="0"/>
        <v>11</v>
      </c>
      <c r="B12" s="5" t="s">
        <v>87</v>
      </c>
      <c r="C12" s="5">
        <f t="shared" si="1"/>
        <v>2</v>
      </c>
    </row>
    <row r="13" spans="1:3">
      <c r="A13">
        <f t="shared" si="0"/>
        <v>12</v>
      </c>
      <c r="B13" s="5" t="s">
        <v>86</v>
      </c>
      <c r="C13" s="5">
        <f t="shared" si="1"/>
        <v>2</v>
      </c>
    </row>
    <row r="14" spans="1:3">
      <c r="A14">
        <f t="shared" si="0"/>
        <v>13</v>
      </c>
      <c r="B14" s="5" t="s">
        <v>85</v>
      </c>
      <c r="C14" s="5">
        <f t="shared" si="1"/>
        <v>2</v>
      </c>
    </row>
    <row r="15" spans="1:3">
      <c r="A15">
        <f t="shared" si="0"/>
        <v>14</v>
      </c>
      <c r="B15" s="5" t="s">
        <v>82</v>
      </c>
      <c r="C15" s="5">
        <f t="shared" si="1"/>
        <v>2</v>
      </c>
    </row>
    <row r="16" spans="1:3">
      <c r="A16">
        <f t="shared" si="0"/>
        <v>15</v>
      </c>
      <c r="B16" s="5" t="s">
        <v>82</v>
      </c>
      <c r="C16" s="5">
        <f t="shared" si="1"/>
        <v>3</v>
      </c>
    </row>
    <row r="17" spans="1:3">
      <c r="A17">
        <f t="shared" si="0"/>
        <v>16</v>
      </c>
      <c r="B17" s="5" t="s">
        <v>85</v>
      </c>
      <c r="C17" s="5">
        <f t="shared" si="1"/>
        <v>3</v>
      </c>
    </row>
    <row r="18" spans="1:3">
      <c r="A18">
        <f t="shared" si="0"/>
        <v>17</v>
      </c>
      <c r="B18" s="5" t="s">
        <v>86</v>
      </c>
      <c r="C18" s="5">
        <f t="shared" si="1"/>
        <v>3</v>
      </c>
    </row>
    <row r="19" spans="1:3">
      <c r="A19">
        <f t="shared" si="0"/>
        <v>18</v>
      </c>
      <c r="B19" s="5" t="s">
        <v>87</v>
      </c>
      <c r="C19" s="5">
        <f t="shared" si="1"/>
        <v>3</v>
      </c>
    </row>
    <row r="20" spans="1:3">
      <c r="A20">
        <f t="shared" si="0"/>
        <v>19</v>
      </c>
      <c r="B20" s="5" t="s">
        <v>83</v>
      </c>
      <c r="C20" s="5">
        <f t="shared" si="1"/>
        <v>3</v>
      </c>
    </row>
    <row r="21" spans="1:3">
      <c r="A21">
        <f t="shared" si="0"/>
        <v>20</v>
      </c>
      <c r="B21" s="5" t="s">
        <v>88</v>
      </c>
      <c r="C21" s="5">
        <f t="shared" si="1"/>
        <v>3</v>
      </c>
    </row>
    <row r="22" spans="1:3">
      <c r="A22">
        <f t="shared" si="0"/>
        <v>21</v>
      </c>
      <c r="B22" s="5" t="s">
        <v>89</v>
      </c>
      <c r="C22" s="5">
        <f t="shared" si="1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C1" workbookViewId="0">
      <selection activeCell="F2" sqref="F2:F33"/>
    </sheetView>
  </sheetViews>
  <sheetFormatPr baseColWidth="10" defaultRowHeight="14.25" outlineLevelCol="1"/>
  <cols>
    <col min="1" max="1" width="3.75" hidden="1" customWidth="1" outlineLevel="1"/>
    <col min="2" max="2" width="4.375" hidden="1" customWidth="1" outlineLevel="1"/>
    <col min="3" max="3" width="11" collapsed="1"/>
    <col min="5" max="5" width="18.25" customWidth="1"/>
  </cols>
  <sheetData>
    <row r="1" spans="1:6" s="2" customFormat="1" ht="15.75" thickBot="1">
      <c r="C1" s="2" t="s">
        <v>94</v>
      </c>
      <c r="D1" s="2" t="s">
        <v>96</v>
      </c>
      <c r="E1" s="2" t="s">
        <v>95</v>
      </c>
      <c r="F1" s="2" t="s">
        <v>97</v>
      </c>
    </row>
    <row r="2" spans="1:6">
      <c r="A2" t="s">
        <v>82</v>
      </c>
      <c r="B2">
        <v>1</v>
      </c>
      <c r="C2" s="8" t="str">
        <f t="shared" ref="C2:C33" si="0">A2&amp;B2</f>
        <v>A1</v>
      </c>
      <c r="D2" s="9" t="str">
        <f t="shared" ref="D2:D33" si="1">F2&amp;A2</f>
        <v>1A</v>
      </c>
      <c r="E2" s="9" t="str">
        <f>IF(ISNA(VLOOKUP(C2,'&lt;1000 - inscrits'!$D$2:$F$32,2,0)&amp;" "&amp;VLOOKUP(C2,'&lt;1000 - inscrits'!$D$2:$F$32,3,0)),"",VLOOKUP(C2,'&lt;1000 - inscrits'!$D$2:$F$32,2,0)&amp;" "&amp;VLOOKUP(C2,'&lt;1000 - inscrits'!$D$2:$F$32,3,0))</f>
        <v>NGUYEN Khanh</v>
      </c>
      <c r="F2" s="21">
        <v>1</v>
      </c>
    </row>
    <row r="3" spans="1:6">
      <c r="A3" t="str">
        <f>A2</f>
        <v>A</v>
      </c>
      <c r="B3">
        <f>B2+1</f>
        <v>2</v>
      </c>
      <c r="C3" s="10" t="str">
        <f t="shared" si="0"/>
        <v>A2</v>
      </c>
      <c r="D3" s="11" t="str">
        <f t="shared" si="1"/>
        <v>3A</v>
      </c>
      <c r="E3" s="11" t="str">
        <f>IF(ISNA(VLOOKUP(C3,'&lt;1000 - inscrits'!$D$2:$F$32,2,0)&amp;" "&amp;VLOOKUP(C3,'&lt;1000 - inscrits'!$D$2:$F$32,3,0)),"",VLOOKUP(C3,'&lt;1000 - inscrits'!$D$2:$F$32,2,0)&amp;" "&amp;VLOOKUP(C3,'&lt;1000 - inscrits'!$D$2:$F$32,3,0))</f>
        <v>SELLIER Christian</v>
      </c>
      <c r="F3" s="22">
        <v>3</v>
      </c>
    </row>
    <row r="4" spans="1:6">
      <c r="A4" t="str">
        <f t="shared" ref="A4:A5" si="2">A3</f>
        <v>A</v>
      </c>
      <c r="B4">
        <f t="shared" ref="B4:B5" si="3">B3+1</f>
        <v>3</v>
      </c>
      <c r="C4" s="10" t="str">
        <f t="shared" si="0"/>
        <v>A3</v>
      </c>
      <c r="D4" s="11" t="str">
        <f t="shared" si="1"/>
        <v>2A</v>
      </c>
      <c r="E4" s="11" t="str">
        <f>IF(ISNA(VLOOKUP(C4,'&lt;1000 - inscrits'!$D$2:$F$32,2,0)&amp;" "&amp;VLOOKUP(C4,'&lt;1000 - inscrits'!$D$2:$F$32,3,0)),"",VLOOKUP(C4,'&lt;1000 - inscrits'!$D$2:$F$32,2,0)&amp;" "&amp;VLOOKUP(C4,'&lt;1000 - inscrits'!$D$2:$F$32,3,0))</f>
        <v>MEUNIER Géraldine</v>
      </c>
      <c r="F4" s="22">
        <v>2</v>
      </c>
    </row>
    <row r="5" spans="1:6" ht="15" thickBot="1">
      <c r="A5" t="str">
        <f t="shared" si="2"/>
        <v>A</v>
      </c>
      <c r="B5">
        <f t="shared" si="3"/>
        <v>4</v>
      </c>
      <c r="C5" s="12" t="str">
        <f t="shared" si="0"/>
        <v>A4</v>
      </c>
      <c r="D5" s="13" t="str">
        <f t="shared" si="1"/>
        <v>A</v>
      </c>
      <c r="E5" s="13" t="str">
        <f>IF(ISNA(VLOOKUP(C5,'&lt;1000 - inscrits'!$D$2:$F$32,2,0)&amp;" "&amp;VLOOKUP(C5,'&lt;1000 - inscrits'!$D$2:$F$32,3,0)),"",VLOOKUP(C5,'&lt;1000 - inscrits'!$D$2:$F$32,2,0)&amp;" "&amp;VLOOKUP(C5,'&lt;1000 - inscrits'!$D$2:$F$32,3,0))</f>
        <v/>
      </c>
      <c r="F5" s="23"/>
    </row>
    <row r="6" spans="1:6">
      <c r="A6" t="s">
        <v>85</v>
      </c>
      <c r="B6">
        <f>+B2</f>
        <v>1</v>
      </c>
      <c r="C6" s="8" t="str">
        <f t="shared" si="0"/>
        <v>B1</v>
      </c>
      <c r="D6" s="9" t="str">
        <f t="shared" si="1"/>
        <v>1B</v>
      </c>
      <c r="E6" s="9" t="str">
        <f>IF(ISNA(VLOOKUP(C6,'&lt;1000 - inscrits'!$D$2:$F$32,2,0)&amp;" "&amp;VLOOKUP(C6,'&lt;1000 - inscrits'!$D$2:$F$32,3,0)),"",VLOOKUP(C6,'&lt;1000 - inscrits'!$D$2:$F$32,2,0)&amp;" "&amp;VLOOKUP(C6,'&lt;1000 - inscrits'!$D$2:$F$32,3,0))</f>
        <v>CAPEZ Michel</v>
      </c>
      <c r="F6" s="21">
        <v>1</v>
      </c>
    </row>
    <row r="7" spans="1:6">
      <c r="A7" t="str">
        <f>A6</f>
        <v>B</v>
      </c>
      <c r="B7">
        <f t="shared" ref="B7:B33" si="4">+B3</f>
        <v>2</v>
      </c>
      <c r="C7" s="10" t="str">
        <f t="shared" si="0"/>
        <v>B2</v>
      </c>
      <c r="D7" s="11" t="str">
        <f t="shared" si="1"/>
        <v>3B</v>
      </c>
      <c r="E7" s="11" t="str">
        <f>IF(ISNA(VLOOKUP(C7,'&lt;1000 - inscrits'!$D$2:$F$32,2,0)&amp;" "&amp;VLOOKUP(C7,'&lt;1000 - inscrits'!$D$2:$F$32,3,0)),"",VLOOKUP(C7,'&lt;1000 - inscrits'!$D$2:$F$32,2,0)&amp;" "&amp;VLOOKUP(C7,'&lt;1000 - inscrits'!$D$2:$F$32,3,0))</f>
        <v>ESCOUTE Jean</v>
      </c>
      <c r="F7" s="22">
        <v>3</v>
      </c>
    </row>
    <row r="8" spans="1:6">
      <c r="A8" t="str">
        <f t="shared" ref="A8:A9" si="5">A7</f>
        <v>B</v>
      </c>
      <c r="B8">
        <f t="shared" si="4"/>
        <v>3</v>
      </c>
      <c r="C8" s="10" t="str">
        <f t="shared" si="0"/>
        <v>B3</v>
      </c>
      <c r="D8" s="11" t="str">
        <f t="shared" si="1"/>
        <v>2B</v>
      </c>
      <c r="E8" s="11" t="str">
        <f>IF(ISNA(VLOOKUP(C8,'&lt;1000 - inscrits'!$D$2:$F$32,2,0)&amp;" "&amp;VLOOKUP(C8,'&lt;1000 - inscrits'!$D$2:$F$32,3,0)),"",VLOOKUP(C8,'&lt;1000 - inscrits'!$D$2:$F$32,2,0)&amp;" "&amp;VLOOKUP(C8,'&lt;1000 - inscrits'!$D$2:$F$32,3,0))</f>
        <v>LECOLLIER Nicolas</v>
      </c>
      <c r="F8" s="22">
        <v>2</v>
      </c>
    </row>
    <row r="9" spans="1:6" ht="15" thickBot="1">
      <c r="A9" t="str">
        <f t="shared" si="5"/>
        <v>B</v>
      </c>
      <c r="B9">
        <f t="shared" si="4"/>
        <v>4</v>
      </c>
      <c r="C9" s="12" t="str">
        <f t="shared" si="0"/>
        <v>B4</v>
      </c>
      <c r="D9" s="13" t="str">
        <f t="shared" si="1"/>
        <v>B</v>
      </c>
      <c r="E9" s="13" t="str">
        <f>IF(ISNA(VLOOKUP(C9,'&lt;1000 - inscrits'!$D$2:$F$32,2,0)&amp;" "&amp;VLOOKUP(C9,'&lt;1000 - inscrits'!$D$2:$F$32,3,0)),"",VLOOKUP(C9,'&lt;1000 - inscrits'!$D$2:$F$32,2,0)&amp;" "&amp;VLOOKUP(C9,'&lt;1000 - inscrits'!$D$2:$F$32,3,0))</f>
        <v/>
      </c>
      <c r="F9" s="23"/>
    </row>
    <row r="10" spans="1:6">
      <c r="A10" t="s">
        <v>86</v>
      </c>
      <c r="B10">
        <f t="shared" si="4"/>
        <v>1</v>
      </c>
      <c r="C10" s="8" t="str">
        <f t="shared" si="0"/>
        <v>C1</v>
      </c>
      <c r="D10" s="9" t="str">
        <f t="shared" si="1"/>
        <v>1C</v>
      </c>
      <c r="E10" s="9" t="str">
        <f>IF(ISNA(VLOOKUP(C10,'&lt;1000 - inscrits'!$D$2:$F$32,2,0)&amp;" "&amp;VLOOKUP(C10,'&lt;1000 - inscrits'!$D$2:$F$32,3,0)),"",VLOOKUP(C10,'&lt;1000 - inscrits'!$D$2:$F$32,2,0)&amp;" "&amp;VLOOKUP(C10,'&lt;1000 - inscrits'!$D$2:$F$32,3,0))</f>
        <v>DUFOUR François</v>
      </c>
      <c r="F10" s="21">
        <v>1</v>
      </c>
    </row>
    <row r="11" spans="1:6">
      <c r="A11" t="str">
        <f>A10</f>
        <v>C</v>
      </c>
      <c r="B11">
        <f t="shared" si="4"/>
        <v>2</v>
      </c>
      <c r="C11" s="10" t="str">
        <f t="shared" si="0"/>
        <v>C2</v>
      </c>
      <c r="D11" s="11" t="str">
        <f t="shared" si="1"/>
        <v>2C</v>
      </c>
      <c r="E11" s="11" t="str">
        <f>IF(ISNA(VLOOKUP(C11,'&lt;1000 - inscrits'!$D$2:$F$32,2,0)&amp;" "&amp;VLOOKUP(C11,'&lt;1000 - inscrits'!$D$2:$F$32,3,0)),"",VLOOKUP(C11,'&lt;1000 - inscrits'!$D$2:$F$32,2,0)&amp;" "&amp;VLOOKUP(C11,'&lt;1000 - inscrits'!$D$2:$F$32,3,0))</f>
        <v>BOINET Roland</v>
      </c>
      <c r="F11" s="22">
        <v>2</v>
      </c>
    </row>
    <row r="12" spans="1:6">
      <c r="A12" t="str">
        <f t="shared" ref="A12:A13" si="6">A11</f>
        <v>C</v>
      </c>
      <c r="B12">
        <f t="shared" si="4"/>
        <v>3</v>
      </c>
      <c r="C12" s="10" t="str">
        <f t="shared" si="0"/>
        <v>C3</v>
      </c>
      <c r="D12" s="11" t="str">
        <f t="shared" si="1"/>
        <v>3C</v>
      </c>
      <c r="E12" s="11" t="str">
        <f>IF(ISNA(VLOOKUP(C12,'&lt;1000 - inscrits'!$D$2:$F$32,2,0)&amp;" "&amp;VLOOKUP(C12,'&lt;1000 - inscrits'!$D$2:$F$32,3,0)),"",VLOOKUP(C12,'&lt;1000 - inscrits'!$D$2:$F$32,2,0)&amp;" "&amp;VLOOKUP(C12,'&lt;1000 - inscrits'!$D$2:$F$32,3,0))</f>
        <v>RIGAUD François</v>
      </c>
      <c r="F12" s="22">
        <v>3</v>
      </c>
    </row>
    <row r="13" spans="1:6" ht="15" thickBot="1">
      <c r="A13" t="str">
        <f t="shared" si="6"/>
        <v>C</v>
      </c>
      <c r="B13">
        <f t="shared" si="4"/>
        <v>4</v>
      </c>
      <c r="C13" s="12" t="str">
        <f t="shared" si="0"/>
        <v>C4</v>
      </c>
      <c r="D13" s="13" t="str">
        <f t="shared" si="1"/>
        <v>C</v>
      </c>
      <c r="E13" s="13" t="str">
        <f>IF(ISNA(VLOOKUP(C13,'&lt;1000 - inscrits'!$D$2:$F$32,2,0)&amp;" "&amp;VLOOKUP(C13,'&lt;1000 - inscrits'!$D$2:$F$32,3,0)),"",VLOOKUP(C13,'&lt;1000 - inscrits'!$D$2:$F$32,2,0)&amp;" "&amp;VLOOKUP(C13,'&lt;1000 - inscrits'!$D$2:$F$32,3,0))</f>
        <v/>
      </c>
      <c r="F13" s="23"/>
    </row>
    <row r="14" spans="1:6">
      <c r="A14" t="s">
        <v>87</v>
      </c>
      <c r="B14">
        <f t="shared" si="4"/>
        <v>1</v>
      </c>
      <c r="C14" s="8" t="str">
        <f t="shared" si="0"/>
        <v>D1</v>
      </c>
      <c r="D14" s="9" t="str">
        <f t="shared" si="1"/>
        <v>1D</v>
      </c>
      <c r="E14" s="9" t="str">
        <f>IF(ISNA(VLOOKUP(C14,'&lt;1000 - inscrits'!$D$2:$F$32,2,0)&amp;" "&amp;VLOOKUP(C14,'&lt;1000 - inscrits'!$D$2:$F$32,3,0)),"",VLOOKUP(C14,'&lt;1000 - inscrits'!$D$2:$F$32,2,0)&amp;" "&amp;VLOOKUP(C14,'&lt;1000 - inscrits'!$D$2:$F$32,3,0))</f>
        <v>LEON Jean-Michel</v>
      </c>
      <c r="F14" s="21">
        <v>1</v>
      </c>
    </row>
    <row r="15" spans="1:6">
      <c r="A15" t="str">
        <f>A14</f>
        <v>D</v>
      </c>
      <c r="B15">
        <f t="shared" si="4"/>
        <v>2</v>
      </c>
      <c r="C15" s="10" t="str">
        <f t="shared" si="0"/>
        <v>D2</v>
      </c>
      <c r="D15" s="11" t="str">
        <f t="shared" si="1"/>
        <v>2D</v>
      </c>
      <c r="E15" s="11" t="str">
        <f>IF(ISNA(VLOOKUP(C15,'&lt;1000 - inscrits'!$D$2:$F$32,2,0)&amp;" "&amp;VLOOKUP(C15,'&lt;1000 - inscrits'!$D$2:$F$32,3,0)),"",VLOOKUP(C15,'&lt;1000 - inscrits'!$D$2:$F$32,2,0)&amp;" "&amp;VLOOKUP(C15,'&lt;1000 - inscrits'!$D$2:$F$32,3,0))</f>
        <v>SALOMOVICI Catherine</v>
      </c>
      <c r="F15" s="22">
        <v>2</v>
      </c>
    </row>
    <row r="16" spans="1:6">
      <c r="A16" t="str">
        <f t="shared" ref="A16:A17" si="7">A15</f>
        <v>D</v>
      </c>
      <c r="B16">
        <f t="shared" si="4"/>
        <v>3</v>
      </c>
      <c r="C16" s="10" t="str">
        <f t="shared" si="0"/>
        <v>D3</v>
      </c>
      <c r="D16" s="11" t="str">
        <f t="shared" si="1"/>
        <v>3D</v>
      </c>
      <c r="E16" s="11" t="str">
        <f>IF(ISNA(VLOOKUP(C16,'&lt;1000 - inscrits'!$D$2:$F$32,2,0)&amp;" "&amp;VLOOKUP(C16,'&lt;1000 - inscrits'!$D$2:$F$32,3,0)),"",VLOOKUP(C16,'&lt;1000 - inscrits'!$D$2:$F$32,2,0)&amp;" "&amp;VLOOKUP(C16,'&lt;1000 - inscrits'!$D$2:$F$32,3,0))</f>
        <v>RIGAUD Kylian</v>
      </c>
      <c r="F16" s="22">
        <v>3</v>
      </c>
    </row>
    <row r="17" spans="1:6" ht="15" thickBot="1">
      <c r="A17" t="str">
        <f t="shared" si="7"/>
        <v>D</v>
      </c>
      <c r="B17">
        <f t="shared" si="4"/>
        <v>4</v>
      </c>
      <c r="C17" s="12" t="str">
        <f t="shared" si="0"/>
        <v>D4</v>
      </c>
      <c r="D17" s="13" t="str">
        <f t="shared" si="1"/>
        <v>D</v>
      </c>
      <c r="E17" s="13" t="str">
        <f>IF(ISNA(VLOOKUP(C17,'&lt;1000 - inscrits'!$D$2:$F$32,2,0)&amp;" "&amp;VLOOKUP(C17,'&lt;1000 - inscrits'!$D$2:$F$32,3,0)),"",VLOOKUP(C17,'&lt;1000 - inscrits'!$D$2:$F$32,2,0)&amp;" "&amp;VLOOKUP(C17,'&lt;1000 - inscrits'!$D$2:$F$32,3,0))</f>
        <v/>
      </c>
      <c r="F17" s="23"/>
    </row>
    <row r="18" spans="1:6">
      <c r="A18" t="s">
        <v>83</v>
      </c>
      <c r="B18">
        <f t="shared" si="4"/>
        <v>1</v>
      </c>
      <c r="C18" s="8" t="str">
        <f t="shared" si="0"/>
        <v>E1</v>
      </c>
      <c r="D18" s="9" t="str">
        <f t="shared" si="1"/>
        <v>1E</v>
      </c>
      <c r="E18" s="9" t="str">
        <f>IF(ISNA(VLOOKUP(C18,'&lt;1000 - inscrits'!$D$2:$F$32,2,0)&amp;" "&amp;VLOOKUP(C18,'&lt;1000 - inscrits'!$D$2:$F$32,3,0)),"",VLOOKUP(C18,'&lt;1000 - inscrits'!$D$2:$F$32,2,0)&amp;" "&amp;VLOOKUP(C18,'&lt;1000 - inscrits'!$D$2:$F$32,3,0))</f>
        <v>AUFSCHNEIDER Rémy</v>
      </c>
      <c r="F18" s="21">
        <v>1</v>
      </c>
    </row>
    <row r="19" spans="1:6">
      <c r="A19" t="str">
        <f>A18</f>
        <v>E</v>
      </c>
      <c r="B19">
        <f t="shared" si="4"/>
        <v>2</v>
      </c>
      <c r="C19" s="10" t="str">
        <f t="shared" si="0"/>
        <v>E2</v>
      </c>
      <c r="D19" s="11" t="str">
        <f t="shared" si="1"/>
        <v>2E</v>
      </c>
      <c r="E19" s="11" t="str">
        <f>IF(ISNA(VLOOKUP(C19,'&lt;1000 - inscrits'!$D$2:$F$32,2,0)&amp;" "&amp;VLOOKUP(C19,'&lt;1000 - inscrits'!$D$2:$F$32,3,0)),"",VLOOKUP(C19,'&lt;1000 - inscrits'!$D$2:$F$32,2,0)&amp;" "&amp;VLOOKUP(C19,'&lt;1000 - inscrits'!$D$2:$F$32,3,0))</f>
        <v>PEREZ Esteban</v>
      </c>
      <c r="F19" s="22">
        <v>2</v>
      </c>
    </row>
    <row r="20" spans="1:6">
      <c r="A20" t="str">
        <f t="shared" ref="A20:A21" si="8">A19</f>
        <v>E</v>
      </c>
      <c r="B20">
        <f t="shared" si="4"/>
        <v>3</v>
      </c>
      <c r="C20" s="10" t="str">
        <f t="shared" si="0"/>
        <v>E3</v>
      </c>
      <c r="D20" s="11" t="str">
        <f t="shared" si="1"/>
        <v>3E</v>
      </c>
      <c r="E20" s="11" t="str">
        <f>IF(ISNA(VLOOKUP(C20,'&lt;1000 - inscrits'!$D$2:$F$32,2,0)&amp;" "&amp;VLOOKUP(C20,'&lt;1000 - inscrits'!$D$2:$F$32,3,0)),"",VLOOKUP(C20,'&lt;1000 - inscrits'!$D$2:$F$32,2,0)&amp;" "&amp;VLOOKUP(C20,'&lt;1000 - inscrits'!$D$2:$F$32,3,0))</f>
        <v>SANTINO Kylian</v>
      </c>
      <c r="F20" s="22">
        <v>3</v>
      </c>
    </row>
    <row r="21" spans="1:6" ht="15" thickBot="1">
      <c r="A21" t="str">
        <f t="shared" si="8"/>
        <v>E</v>
      </c>
      <c r="B21">
        <f t="shared" si="4"/>
        <v>4</v>
      </c>
      <c r="C21" s="12" t="str">
        <f t="shared" si="0"/>
        <v>E4</v>
      </c>
      <c r="D21" s="13" t="str">
        <f t="shared" si="1"/>
        <v>E</v>
      </c>
      <c r="E21" s="13" t="str">
        <f>IF(ISNA(VLOOKUP(C21,'&lt;1000 - inscrits'!$D$2:$F$32,2,0)&amp;" "&amp;VLOOKUP(C21,'&lt;1000 - inscrits'!$D$2:$F$32,3,0)),"",VLOOKUP(C21,'&lt;1000 - inscrits'!$D$2:$F$32,2,0)&amp;" "&amp;VLOOKUP(C21,'&lt;1000 - inscrits'!$D$2:$F$32,3,0))</f>
        <v/>
      </c>
      <c r="F21" s="23"/>
    </row>
    <row r="22" spans="1:6">
      <c r="A22" t="s">
        <v>88</v>
      </c>
      <c r="B22">
        <f t="shared" si="4"/>
        <v>1</v>
      </c>
      <c r="C22" s="8" t="str">
        <f t="shared" si="0"/>
        <v>F1</v>
      </c>
      <c r="D22" s="9" t="str">
        <f t="shared" si="1"/>
        <v>1F</v>
      </c>
      <c r="E22" s="9" t="str">
        <f>IF(ISNA(VLOOKUP(C22,'&lt;1000 - inscrits'!$D$2:$F$32,2,0)&amp;" "&amp;VLOOKUP(C22,'&lt;1000 - inscrits'!$D$2:$F$32,3,0)),"",VLOOKUP(C22,'&lt;1000 - inscrits'!$D$2:$F$32,2,0)&amp;" "&amp;VLOOKUP(C22,'&lt;1000 - inscrits'!$D$2:$F$32,3,0))</f>
        <v>VERDIER Hubert</v>
      </c>
      <c r="F22" s="21">
        <v>1</v>
      </c>
    </row>
    <row r="23" spans="1:6">
      <c r="A23" t="str">
        <f>A22</f>
        <v>F</v>
      </c>
      <c r="B23">
        <f t="shared" si="4"/>
        <v>2</v>
      </c>
      <c r="C23" s="10" t="str">
        <f t="shared" si="0"/>
        <v>F2</v>
      </c>
      <c r="D23" s="11" t="str">
        <f t="shared" si="1"/>
        <v>2F</v>
      </c>
      <c r="E23" s="11" t="str">
        <f>IF(ISNA(VLOOKUP(C23,'&lt;1000 - inscrits'!$D$2:$F$32,2,0)&amp;" "&amp;VLOOKUP(C23,'&lt;1000 - inscrits'!$D$2:$F$32,3,0)),"",VLOOKUP(C23,'&lt;1000 - inscrits'!$D$2:$F$32,2,0)&amp;" "&amp;VLOOKUP(C23,'&lt;1000 - inscrits'!$D$2:$F$32,3,0))</f>
        <v>BANCO Evelyne</v>
      </c>
      <c r="F23" s="22">
        <v>2</v>
      </c>
    </row>
    <row r="24" spans="1:6">
      <c r="A24" t="str">
        <f t="shared" ref="A24:A25" si="9">A23</f>
        <v>F</v>
      </c>
      <c r="B24">
        <f t="shared" si="4"/>
        <v>3</v>
      </c>
      <c r="C24" s="10" t="str">
        <f t="shared" si="0"/>
        <v>F3</v>
      </c>
      <c r="D24" s="11" t="str">
        <f t="shared" si="1"/>
        <v>3F</v>
      </c>
      <c r="E24" s="11" t="str">
        <f>IF(ISNA(VLOOKUP(C24,'&lt;1000 - inscrits'!$D$2:$F$32,2,0)&amp;" "&amp;VLOOKUP(C24,'&lt;1000 - inscrits'!$D$2:$F$32,3,0)),"",VLOOKUP(C24,'&lt;1000 - inscrits'!$D$2:$F$32,2,0)&amp;" "&amp;VLOOKUP(C24,'&lt;1000 - inscrits'!$D$2:$F$32,3,0))</f>
        <v>GUIARD Didier</v>
      </c>
      <c r="F24" s="22">
        <v>3</v>
      </c>
    </row>
    <row r="25" spans="1:6" ht="15" thickBot="1">
      <c r="A25" t="str">
        <f t="shared" si="9"/>
        <v>F</v>
      </c>
      <c r="B25">
        <f t="shared" si="4"/>
        <v>4</v>
      </c>
      <c r="C25" s="12" t="str">
        <f t="shared" si="0"/>
        <v>F4</v>
      </c>
      <c r="D25" s="13" t="str">
        <f t="shared" si="1"/>
        <v>F</v>
      </c>
      <c r="E25" s="13" t="str">
        <f>IF(ISNA(VLOOKUP(C25,'&lt;1000 - inscrits'!$D$2:$F$32,2,0)&amp;" "&amp;VLOOKUP(C25,'&lt;1000 - inscrits'!$D$2:$F$32,3,0)),"",VLOOKUP(C25,'&lt;1000 - inscrits'!$D$2:$F$32,2,0)&amp;" "&amp;VLOOKUP(C25,'&lt;1000 - inscrits'!$D$2:$F$32,3,0))</f>
        <v/>
      </c>
      <c r="F25" s="23"/>
    </row>
    <row r="26" spans="1:6">
      <c r="A26" t="s">
        <v>89</v>
      </c>
      <c r="B26">
        <f t="shared" si="4"/>
        <v>1</v>
      </c>
      <c r="C26" s="8" t="str">
        <f t="shared" si="0"/>
        <v>G1</v>
      </c>
      <c r="D26" s="9" t="str">
        <f t="shared" si="1"/>
        <v>1G</v>
      </c>
      <c r="E26" s="9" t="str">
        <f>IF(ISNA(VLOOKUP(C26,'&lt;1000 - inscrits'!$D$2:$F$32,2,0)&amp;" "&amp;VLOOKUP(C26,'&lt;1000 - inscrits'!$D$2:$F$32,3,0)),"",VLOOKUP(C26,'&lt;1000 - inscrits'!$D$2:$F$32,2,0)&amp;" "&amp;VLOOKUP(C26,'&lt;1000 - inscrits'!$D$2:$F$32,3,0))</f>
        <v>PORCHAIRE Jérôme</v>
      </c>
      <c r="F26" s="21">
        <v>1</v>
      </c>
    </row>
    <row r="27" spans="1:6">
      <c r="A27" t="str">
        <f>A26</f>
        <v>G</v>
      </c>
      <c r="B27">
        <f t="shared" si="4"/>
        <v>2</v>
      </c>
      <c r="C27" s="10" t="str">
        <f t="shared" si="0"/>
        <v>G2</v>
      </c>
      <c r="D27" s="11" t="str">
        <f t="shared" si="1"/>
        <v>2G</v>
      </c>
      <c r="E27" s="11" t="str">
        <f>IF(ISNA(VLOOKUP(C27,'&lt;1000 - inscrits'!$D$2:$F$32,2,0)&amp;" "&amp;VLOOKUP(C27,'&lt;1000 - inscrits'!$D$2:$F$32,3,0)),"",VLOOKUP(C27,'&lt;1000 - inscrits'!$D$2:$F$32,2,0)&amp;" "&amp;VLOOKUP(C27,'&lt;1000 - inscrits'!$D$2:$F$32,3,0))</f>
        <v>COMBERNOUX Anthony</v>
      </c>
      <c r="F27" s="22">
        <v>2</v>
      </c>
    </row>
    <row r="28" spans="1:6">
      <c r="A28" t="str">
        <f t="shared" ref="A28:A29" si="10">A27</f>
        <v>G</v>
      </c>
      <c r="B28">
        <f t="shared" si="4"/>
        <v>3</v>
      </c>
      <c r="C28" s="10" t="str">
        <f t="shared" si="0"/>
        <v>G3</v>
      </c>
      <c r="D28" s="11" t="str">
        <f t="shared" si="1"/>
        <v>3G</v>
      </c>
      <c r="E28" s="11" t="str">
        <f>IF(ISNA(VLOOKUP(C28,'&lt;1000 - inscrits'!$D$2:$F$32,2,0)&amp;" "&amp;VLOOKUP(C28,'&lt;1000 - inscrits'!$D$2:$F$32,3,0)),"",VLOOKUP(C28,'&lt;1000 - inscrits'!$D$2:$F$32,2,0)&amp;" "&amp;VLOOKUP(C28,'&lt;1000 - inscrits'!$D$2:$F$32,3,0))</f>
        <v>SALOMOVICI Françoise</v>
      </c>
      <c r="F28" s="22">
        <v>3</v>
      </c>
    </row>
    <row r="29" spans="1:6" ht="15" thickBot="1">
      <c r="A29" t="str">
        <f t="shared" si="10"/>
        <v>G</v>
      </c>
      <c r="B29">
        <f t="shared" si="4"/>
        <v>4</v>
      </c>
      <c r="C29" s="12" t="str">
        <f t="shared" si="0"/>
        <v>G4</v>
      </c>
      <c r="D29" s="13" t="str">
        <f t="shared" si="1"/>
        <v xml:space="preserve"> G</v>
      </c>
      <c r="E29" s="13" t="str">
        <f>IF(ISNA(VLOOKUP(C29,'&lt;1000 - inscrits'!$D$2:$F$32,2,0)&amp;" "&amp;VLOOKUP(C29,'&lt;1000 - inscrits'!$D$2:$F$32,3,0)),"",VLOOKUP(C29,'&lt;1000 - inscrits'!$D$2:$F$32,2,0)&amp;" "&amp;VLOOKUP(C29,'&lt;1000 - inscrits'!$D$2:$F$32,3,0))</f>
        <v/>
      </c>
      <c r="F29" s="23" t="s">
        <v>131</v>
      </c>
    </row>
    <row r="30" spans="1:6">
      <c r="A30" t="s">
        <v>84</v>
      </c>
      <c r="B30">
        <f t="shared" si="4"/>
        <v>1</v>
      </c>
      <c r="C30" s="8" t="str">
        <f t="shared" si="0"/>
        <v>H1</v>
      </c>
      <c r="D30" s="9" t="str">
        <f t="shared" si="1"/>
        <v xml:space="preserve"> H</v>
      </c>
      <c r="E30" s="9" t="str">
        <f>IF(ISNA(VLOOKUP(C30,'&lt;1000 - inscrits'!$D$2:$F$32,2,0)&amp;" "&amp;VLOOKUP(C30,'&lt;1000 - inscrits'!$D$2:$F$32,3,0)),"",VLOOKUP(C30,'&lt;1000 - inscrits'!$D$2:$F$32,2,0)&amp;" "&amp;VLOOKUP(C30,'&lt;1000 - inscrits'!$D$2:$F$32,3,0))</f>
        <v/>
      </c>
      <c r="F30" s="21" t="s">
        <v>131</v>
      </c>
    </row>
    <row r="31" spans="1:6">
      <c r="A31" t="str">
        <f>A30</f>
        <v>H</v>
      </c>
      <c r="B31">
        <f t="shared" si="4"/>
        <v>2</v>
      </c>
      <c r="C31" s="10" t="str">
        <f t="shared" si="0"/>
        <v>H2</v>
      </c>
      <c r="D31" s="11" t="str">
        <f t="shared" si="1"/>
        <v xml:space="preserve"> H</v>
      </c>
      <c r="E31" s="11" t="str">
        <f>IF(ISNA(VLOOKUP(C31,'&lt;1000 - inscrits'!$D$2:$F$32,2,0)&amp;" "&amp;VLOOKUP(C31,'&lt;1000 - inscrits'!$D$2:$F$32,3,0)),"",VLOOKUP(C31,'&lt;1000 - inscrits'!$D$2:$F$32,2,0)&amp;" "&amp;VLOOKUP(C31,'&lt;1000 - inscrits'!$D$2:$F$32,3,0))</f>
        <v/>
      </c>
      <c r="F31" s="22" t="s">
        <v>131</v>
      </c>
    </row>
    <row r="32" spans="1:6">
      <c r="A32" t="str">
        <f t="shared" ref="A32:A33" si="11">A31</f>
        <v>H</v>
      </c>
      <c r="B32">
        <f t="shared" si="4"/>
        <v>3</v>
      </c>
      <c r="C32" s="10" t="str">
        <f t="shared" si="0"/>
        <v>H3</v>
      </c>
      <c r="D32" s="11" t="str">
        <f t="shared" si="1"/>
        <v xml:space="preserve"> H</v>
      </c>
      <c r="E32" s="11" t="str">
        <f>IF(ISNA(VLOOKUP(C32,'&lt;1000 - inscrits'!$D$2:$F$32,2,0)&amp;" "&amp;VLOOKUP(C32,'&lt;1000 - inscrits'!$D$2:$F$32,3,0)),"",VLOOKUP(C32,'&lt;1000 - inscrits'!$D$2:$F$32,2,0)&amp;" "&amp;VLOOKUP(C32,'&lt;1000 - inscrits'!$D$2:$F$32,3,0))</f>
        <v/>
      </c>
      <c r="F32" s="22" t="s">
        <v>131</v>
      </c>
    </row>
    <row r="33" spans="1:6" ht="15" thickBot="1">
      <c r="A33" t="str">
        <f t="shared" si="11"/>
        <v>H</v>
      </c>
      <c r="B33">
        <f t="shared" si="4"/>
        <v>4</v>
      </c>
      <c r="C33" s="12" t="str">
        <f t="shared" si="0"/>
        <v>H4</v>
      </c>
      <c r="D33" s="13" t="str">
        <f t="shared" si="1"/>
        <v xml:space="preserve"> H</v>
      </c>
      <c r="E33" s="13" t="str">
        <f>IF(ISNA(VLOOKUP(C33,'&lt;1000 - inscrits'!$D$2:$F$32,2,0)&amp;" "&amp;VLOOKUP(C33,'&lt;1000 - inscrits'!$D$2:$F$32,3,0)),"",VLOOKUP(C33,'&lt;1000 - inscrits'!$D$2:$F$32,2,0)&amp;" "&amp;VLOOKUP(C33,'&lt;1000 - inscrits'!$D$2:$F$32,3,0))</f>
        <v/>
      </c>
      <c r="F33" s="23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6" workbookViewId="0">
      <selection activeCell="J10" sqref="J10"/>
    </sheetView>
  </sheetViews>
  <sheetFormatPr baseColWidth="10" defaultRowHeight="14.25"/>
  <cols>
    <col min="1" max="1" width="6.875" customWidth="1"/>
    <col min="2" max="2" width="3.25" customWidth="1"/>
    <col min="3" max="3" width="19.125" customWidth="1"/>
    <col min="4" max="4" width="3.25" customWidth="1"/>
    <col min="5" max="5" width="5" customWidth="1"/>
    <col min="6" max="6" width="19.375" customWidth="1"/>
    <col min="7" max="7" width="3.25" customWidth="1"/>
    <col min="8" max="8" width="4.625" customWidth="1"/>
    <col min="9" max="9" width="19.125" customWidth="1"/>
    <col min="10" max="10" width="3.25" customWidth="1"/>
    <col min="11" max="11" width="4.5" customWidth="1"/>
    <col min="12" max="12" width="21.125" customWidth="1"/>
  </cols>
  <sheetData>
    <row r="1" spans="1:13">
      <c r="A1" t="s">
        <v>81</v>
      </c>
      <c r="B1" s="5">
        <v>1</v>
      </c>
      <c r="C1" s="14" t="str">
        <f>VLOOKUP(A1,'&lt;1000 - poules'!$D$2:$E$33,2,0)</f>
        <v>NGUYEN Khanh</v>
      </c>
      <c r="D1" s="5"/>
      <c r="E1" t="str">
        <f>IF(B1&lt;&gt;"",A1,A2)</f>
        <v>1A</v>
      </c>
      <c r="F1" s="14" t="str">
        <f>VLOOKUP(E1,$A$1:$C$16,3,0)</f>
        <v>NGUYEN Khanh</v>
      </c>
    </row>
    <row r="2" spans="1:13" ht="15" thickBot="1">
      <c r="A2" t="s">
        <v>98</v>
      </c>
      <c r="B2" s="5"/>
      <c r="C2" s="15" t="str">
        <f>VLOOKUP(A2,'&lt;1000 - poules'!$D$2:$E$33,2,0)</f>
        <v>LECOLLIER Nicolas</v>
      </c>
      <c r="D2" s="5">
        <v>1</v>
      </c>
      <c r="E2" t="str">
        <f>IF(B3&lt;&gt;"",A3,A4)</f>
        <v>1C</v>
      </c>
      <c r="F2" s="15" t="str">
        <f>VLOOKUP(E2,$A$1:$C$16,3,0)</f>
        <v>DUFOUR François</v>
      </c>
    </row>
    <row r="3" spans="1:13">
      <c r="A3" t="s">
        <v>105</v>
      </c>
      <c r="B3" s="5">
        <v>1</v>
      </c>
      <c r="C3" s="14" t="str">
        <f>VLOOKUP(A3,'&lt;1000 - poules'!$D$2:$E$33,2,0)</f>
        <v>DUFOUR François</v>
      </c>
      <c r="G3" s="5"/>
      <c r="H3" t="str">
        <f>IF(D1&lt;&gt;"",E1,E2)</f>
        <v>1C</v>
      </c>
      <c r="I3" s="14" t="str">
        <f t="shared" ref="I3:I4" si="0">VLOOKUP(H3,$A$1:$C$16,3,0)</f>
        <v>DUFOUR François</v>
      </c>
    </row>
    <row r="4" spans="1:13" ht="15" thickBot="1">
      <c r="A4" t="s">
        <v>106</v>
      </c>
      <c r="B4" s="5"/>
      <c r="C4" s="15" t="str">
        <f>VLOOKUP(A4,'&lt;1000 - poules'!$D$2:$E$33,2,0)</f>
        <v>SALOMOVICI Catherine</v>
      </c>
      <c r="G4" s="5">
        <v>1</v>
      </c>
      <c r="H4" t="str">
        <f>IF(D5&lt;&gt;"",E5,E6)</f>
        <v>1E</v>
      </c>
      <c r="I4" s="15" t="str">
        <f t="shared" si="0"/>
        <v>AUFSCHNEIDER Rémy</v>
      </c>
    </row>
    <row r="5" spans="1:13">
      <c r="A5" t="s">
        <v>101</v>
      </c>
      <c r="B5" s="5">
        <v>1</v>
      </c>
      <c r="C5" s="14" t="str">
        <f>VLOOKUP(A5,'&lt;1000 - poules'!$D$2:$E$33,2,0)</f>
        <v>AUFSCHNEIDER Rémy</v>
      </c>
      <c r="D5" s="5">
        <v>1</v>
      </c>
      <c r="E5" t="str">
        <f>IF(B5&lt;&gt;"",A5,A6)</f>
        <v>1E</v>
      </c>
      <c r="F5" s="14" t="str">
        <f>VLOOKUP(E5,$A$1:$C$16,3,0)</f>
        <v>AUFSCHNEIDER Rémy</v>
      </c>
      <c r="J5" s="5"/>
      <c r="K5" t="str">
        <f>IF(G3&lt;&gt;"",H3,H4)</f>
        <v>1E</v>
      </c>
      <c r="L5" s="14" t="str">
        <f t="shared" ref="L5:L6" si="1">VLOOKUP(K5,$A$1:$C$16,3,0)</f>
        <v>AUFSCHNEIDER Rémy</v>
      </c>
      <c r="M5">
        <f>IF(J5&lt;&gt;"",1,2)</f>
        <v>2</v>
      </c>
    </row>
    <row r="6" spans="1:13" ht="15" thickBot="1">
      <c r="A6" t="s">
        <v>102</v>
      </c>
      <c r="B6" s="5"/>
      <c r="C6" s="15" t="str">
        <f>VLOOKUP(A6,'&lt;1000 - poules'!$D$2:$E$33,2,0)</f>
        <v>BANCO Evelyne</v>
      </c>
      <c r="D6" s="5"/>
      <c r="E6" t="str">
        <f>IF(B7&lt;&gt;"",A7,A8)</f>
        <v>1F</v>
      </c>
      <c r="F6" s="15" t="str">
        <f>VLOOKUP(E6,$A$1:$C$16,3,0)</f>
        <v>VERDIER Hubert</v>
      </c>
      <c r="J6" s="5">
        <v>1</v>
      </c>
      <c r="K6" t="str">
        <f>IF(G7&lt;&gt;"",H7,H8)</f>
        <v>1G</v>
      </c>
      <c r="L6" s="15" t="str">
        <f t="shared" si="1"/>
        <v>PORCHAIRE Jérôme</v>
      </c>
      <c r="M6">
        <f>IF(J6&lt;&gt;"",1,2)</f>
        <v>1</v>
      </c>
    </row>
    <row r="7" spans="1:13">
      <c r="A7" t="s">
        <v>107</v>
      </c>
      <c r="B7" s="5">
        <v>1</v>
      </c>
      <c r="C7" s="14" t="str">
        <f>VLOOKUP(A7,'&lt;1000 - poules'!$D$2:$E$33,2,0)</f>
        <v>VERDIER Hubert</v>
      </c>
      <c r="G7" s="5"/>
      <c r="H7" t="str">
        <f>IF(D9&lt;&gt;"",E9,E10)</f>
        <v>2G</v>
      </c>
      <c r="I7" s="14" t="str">
        <f t="shared" ref="I7:I8" si="2">VLOOKUP(H7,$A$1:$C$16,3,0)</f>
        <v>COMBERNOUX Anthony</v>
      </c>
    </row>
    <row r="8" spans="1:13" ht="15" thickBot="1">
      <c r="A8" t="s">
        <v>108</v>
      </c>
      <c r="B8" s="5"/>
      <c r="C8" s="15" t="str">
        <f>VLOOKUP(A8,'&lt;1000 - poules'!$D$2:$E$33,2,0)</f>
        <v>PEREZ Esteban</v>
      </c>
      <c r="G8" s="5">
        <v>1</v>
      </c>
      <c r="H8" t="str">
        <f>IF(D13&lt;&gt;"",E13,E14)</f>
        <v>1G</v>
      </c>
      <c r="I8" s="15" t="str">
        <f t="shared" si="2"/>
        <v>PORCHAIRE Jérôme</v>
      </c>
    </row>
    <row r="9" spans="1:13">
      <c r="A9" t="s">
        <v>100</v>
      </c>
      <c r="B9" s="5">
        <v>1</v>
      </c>
      <c r="C9" s="14" t="str">
        <f>VLOOKUP(A9,'&lt;1000 - poules'!$D$2:$E$33,2,0)</f>
        <v>COMBERNOUX Anthony</v>
      </c>
      <c r="D9" s="5">
        <v>1</v>
      </c>
      <c r="E9" t="str">
        <f>IF(B9&lt;&gt;"",A9,A10)</f>
        <v>2G</v>
      </c>
      <c r="F9" s="14" t="str">
        <f>VLOOKUP(E9,$A$1:$C$16,3,0)</f>
        <v>COMBERNOUX Anthony</v>
      </c>
      <c r="J9" s="5">
        <v>1</v>
      </c>
      <c r="K9" t="str">
        <f>IF(G3="",H3,H4)</f>
        <v>1C</v>
      </c>
      <c r="L9" s="14" t="str">
        <f t="shared" ref="L9:L10" si="3">VLOOKUP(K9,$A$1:$C$16,3,0)</f>
        <v>DUFOUR François</v>
      </c>
      <c r="M9">
        <f>IF(J9&lt;&gt;"",3,4)</f>
        <v>3</v>
      </c>
    </row>
    <row r="10" spans="1:13" ht="15" thickBot="1">
      <c r="A10" t="s">
        <v>104</v>
      </c>
      <c r="B10" s="5"/>
      <c r="C10" s="15" t="str">
        <f>VLOOKUP(A10,'&lt;1000 - poules'!$D$2:$E$33,2,0)</f>
        <v>BOINET Roland</v>
      </c>
      <c r="D10" s="5"/>
      <c r="E10" t="str">
        <f>IF(B11&lt;&gt;"",A11,A12)</f>
        <v>2A</v>
      </c>
      <c r="F10" s="15" t="str">
        <f>VLOOKUP(E10,$A$1:$C$16,3,0)</f>
        <v>MEUNIER Géraldine</v>
      </c>
      <c r="J10" s="5"/>
      <c r="K10" t="str">
        <f>IF(G7="",H7,H8)</f>
        <v>2G</v>
      </c>
      <c r="L10" s="15" t="str">
        <f t="shared" si="3"/>
        <v>COMBERNOUX Anthony</v>
      </c>
      <c r="M10">
        <f>IF(J10&lt;&gt;"",3,4)</f>
        <v>4</v>
      </c>
    </row>
    <row r="11" spans="1:13">
      <c r="A11" t="s">
        <v>112</v>
      </c>
      <c r="B11" s="5">
        <v>1</v>
      </c>
      <c r="C11" s="14" t="str">
        <f>VLOOKUP(A11,'&lt;1000 - poules'!$D$2:$E$33,2,0)</f>
        <v>MEUNIER Géraldine</v>
      </c>
      <c r="G11" s="5">
        <v>1</v>
      </c>
      <c r="H11" t="str">
        <f>IF(D1="",E1,E2)</f>
        <v>1A</v>
      </c>
      <c r="I11" s="14" t="str">
        <f t="shared" ref="I11:I12" si="4">VLOOKUP(H11,$A$1:$C$16,3,0)</f>
        <v>NGUYEN Khanh</v>
      </c>
    </row>
    <row r="12" spans="1:13" ht="15" thickBot="1">
      <c r="A12" t="s">
        <v>132</v>
      </c>
      <c r="B12" s="5"/>
      <c r="C12" s="15" t="str">
        <f>VLOOKUP(A12,'&lt;1000 - poules'!$D$2:$E$33,2,0)</f>
        <v>SANTINO Kylian</v>
      </c>
      <c r="G12" s="5"/>
      <c r="H12" t="str">
        <f>IF(D5="",E5,E6)</f>
        <v>1F</v>
      </c>
      <c r="I12" s="15" t="str">
        <f t="shared" si="4"/>
        <v>VERDIER Hubert</v>
      </c>
    </row>
    <row r="13" spans="1:13">
      <c r="A13" t="s">
        <v>109</v>
      </c>
      <c r="B13" s="5">
        <v>1</v>
      </c>
      <c r="C13" s="14" t="str">
        <f>VLOOKUP(A13,'&lt;1000 - poules'!$D$2:$E$33,2,0)</f>
        <v>PORCHAIRE Jérôme</v>
      </c>
      <c r="D13" s="5">
        <v>1</v>
      </c>
      <c r="E13" t="str">
        <f>IF(B13&lt;&gt;"",A13,A14)</f>
        <v>1G</v>
      </c>
      <c r="F13" s="14" t="str">
        <f>VLOOKUP(E13,$A$1:$C$16,3,0)</f>
        <v>PORCHAIRE Jérôme</v>
      </c>
      <c r="J13" s="5"/>
      <c r="K13" t="str">
        <f>IF(G11&lt;&gt;"",H11,H12)</f>
        <v>1A</v>
      </c>
      <c r="L13" s="14" t="str">
        <f t="shared" ref="L13:L14" si="5">VLOOKUP(K13,$A$1:$C$16,3,0)</f>
        <v>NGUYEN Khanh</v>
      </c>
      <c r="M13">
        <f>IF(J13&lt;&gt;"",5,6)</f>
        <v>6</v>
      </c>
    </row>
    <row r="14" spans="1:13" ht="15" thickBot="1">
      <c r="A14" t="s">
        <v>103</v>
      </c>
      <c r="B14" s="5"/>
      <c r="C14" s="15" t="str">
        <f>VLOOKUP(A14,'&lt;1000 - poules'!$D$2:$E$33,2,0)</f>
        <v>LEON Jean-Michel</v>
      </c>
      <c r="D14" s="5"/>
      <c r="E14" t="str">
        <f>IF(B15&lt;&gt;"",A15,A16)</f>
        <v>1B</v>
      </c>
      <c r="F14" s="15" t="str">
        <f>VLOOKUP(E14,$A$1:$C$16,3,0)</f>
        <v>CAPEZ Michel</v>
      </c>
      <c r="J14" s="5">
        <v>1</v>
      </c>
      <c r="K14" t="str">
        <f>IF(G15&lt;&gt;"",H15,H16)</f>
        <v>1B</v>
      </c>
      <c r="L14" s="15" t="str">
        <f t="shared" si="5"/>
        <v>CAPEZ Michel</v>
      </c>
      <c r="M14">
        <f>IF(J14&lt;&gt;"",5,6)</f>
        <v>5</v>
      </c>
    </row>
    <row r="15" spans="1:13">
      <c r="A15" t="s">
        <v>111</v>
      </c>
      <c r="B15" s="5">
        <v>1</v>
      </c>
      <c r="C15" s="14" t="str">
        <f>VLOOKUP(A15,'&lt;1000 - poules'!$D$2:$E$33,2,0)</f>
        <v>CAPEZ Michel</v>
      </c>
      <c r="G15" s="5"/>
      <c r="H15" t="str">
        <f>IF(D9="",E9,E10)</f>
        <v>2A</v>
      </c>
      <c r="I15" s="14" t="str">
        <f t="shared" ref="I15:I16" si="6">VLOOKUP(H15,$A$1:$C$16,3,0)</f>
        <v>MEUNIER Géraldine</v>
      </c>
    </row>
    <row r="16" spans="1:13" ht="15" thickBot="1">
      <c r="A16" t="s">
        <v>133</v>
      </c>
      <c r="B16" s="5"/>
      <c r="C16" s="15" t="str">
        <f>VLOOKUP(A16,'&lt;1000 - poules'!$D$2:$E$33,2,0)</f>
        <v>SELLIER Christian</v>
      </c>
      <c r="G16" s="5">
        <v>1</v>
      </c>
      <c r="H16" t="str">
        <f>IF(D13="",E13,E14)</f>
        <v>1B</v>
      </c>
      <c r="I16" s="15" t="str">
        <f t="shared" si="6"/>
        <v>CAPEZ Michel</v>
      </c>
    </row>
    <row r="17" spans="4:13">
      <c r="D17" s="5"/>
      <c r="E17" t="str">
        <f>IF(B1="",A1,A2)</f>
        <v>2B</v>
      </c>
      <c r="F17" s="14" t="str">
        <f>VLOOKUP(E17,$A$1:$C$16,3,0)</f>
        <v>LECOLLIER Nicolas</v>
      </c>
      <c r="J17" s="5"/>
      <c r="K17" t="str">
        <f>IF(G11="",H11,H12)</f>
        <v>1F</v>
      </c>
      <c r="L17" s="14" t="str">
        <f t="shared" ref="L17:L18" si="7">VLOOKUP(K17,$A$1:$C$16,3,0)</f>
        <v>VERDIER Hubert</v>
      </c>
      <c r="M17">
        <f>IF(J17&lt;&gt;"",7,8)</f>
        <v>8</v>
      </c>
    </row>
    <row r="18" spans="4:13" ht="15" thickBot="1">
      <c r="D18" s="5">
        <v>1</v>
      </c>
      <c r="E18" t="str">
        <f>IF(B3="",A3,A4)</f>
        <v>2D</v>
      </c>
      <c r="F18" s="15" t="str">
        <f>VLOOKUP(E18,$A$1:$C$16,3,0)</f>
        <v>SALOMOVICI Catherine</v>
      </c>
      <c r="J18" s="5">
        <v>1</v>
      </c>
      <c r="K18" t="str">
        <f>IF(G15="",H15,H16)</f>
        <v>2A</v>
      </c>
      <c r="L18" s="15" t="str">
        <f t="shared" si="7"/>
        <v>MEUNIER Géraldine</v>
      </c>
      <c r="M18">
        <f>IF(J18&lt;&gt;"",7,8)</f>
        <v>7</v>
      </c>
    </row>
    <row r="19" spans="4:13">
      <c r="G19" s="5">
        <v>1</v>
      </c>
      <c r="H19" t="str">
        <f>IF(D17&lt;&gt;"",E17,E18)</f>
        <v>2D</v>
      </c>
      <c r="I19" s="14" t="str">
        <f t="shared" ref="I19:I20" si="8">VLOOKUP(H19,$A$1:$C$16,3,0)</f>
        <v>SALOMOVICI Catherine</v>
      </c>
    </row>
    <row r="20" spans="4:13" ht="15" thickBot="1">
      <c r="G20" s="5"/>
      <c r="H20" t="str">
        <f>IF(D21&lt;&gt;"",E21,E22)</f>
        <v>2C</v>
      </c>
      <c r="I20" s="15" t="str">
        <f t="shared" si="8"/>
        <v>BOINET Roland</v>
      </c>
    </row>
    <row r="21" spans="4:13">
      <c r="D21" s="5"/>
      <c r="E21" t="str">
        <f>IF(B5="",A5,A6)</f>
        <v>2F</v>
      </c>
      <c r="F21" s="14" t="str">
        <f>VLOOKUP(E21,$A$1:$C$16,3,0)</f>
        <v>BANCO Evelyne</v>
      </c>
      <c r="J21" s="5">
        <v>1</v>
      </c>
      <c r="K21" t="str">
        <f>IF(G19&lt;&gt;"",H19,H20)</f>
        <v>2D</v>
      </c>
      <c r="L21" s="14" t="str">
        <f t="shared" ref="L21:L22" si="9">VLOOKUP(K21,$A$1:$C$16,3,0)</f>
        <v>SALOMOVICI Catherine</v>
      </c>
      <c r="M21">
        <f>IF(J21&lt;&gt;"",9,10)</f>
        <v>9</v>
      </c>
    </row>
    <row r="22" spans="4:13" ht="15" thickBot="1">
      <c r="D22" s="5">
        <v>1</v>
      </c>
      <c r="E22" s="16" t="s">
        <v>104</v>
      </c>
      <c r="F22" s="15" t="str">
        <f>VLOOKUP(E22,$A$1:$C$16,3,0)</f>
        <v>BOINET Roland</v>
      </c>
      <c r="J22" s="5"/>
      <c r="K22" t="str">
        <f>IF(G23&lt;&gt;"",H23,H24)</f>
        <v>3A</v>
      </c>
      <c r="L22" s="15" t="str">
        <f t="shared" si="9"/>
        <v>SELLIER Christian</v>
      </c>
      <c r="M22">
        <f>IF(J22&lt;&gt;"",9,10)</f>
        <v>10</v>
      </c>
    </row>
    <row r="23" spans="4:13">
      <c r="G23" s="5"/>
      <c r="H23" t="str">
        <f>IF(D25&lt;&gt;"",E25,E26)</f>
        <v>1D</v>
      </c>
      <c r="I23" s="14" t="str">
        <f t="shared" ref="I23:I24" si="10">VLOOKUP(H23,$A$1:$C$16,3,0)</f>
        <v>LEON Jean-Michel</v>
      </c>
    </row>
    <row r="24" spans="4:13" ht="15" thickBot="1">
      <c r="G24" s="5">
        <v>1</v>
      </c>
      <c r="H24" t="str">
        <f>IF(D29&lt;&gt;"",E29,E30)</f>
        <v>3A</v>
      </c>
      <c r="I24" s="15" t="str">
        <f t="shared" si="10"/>
        <v>SELLIER Christian</v>
      </c>
    </row>
    <row r="25" spans="4:13">
      <c r="D25" s="5">
        <v>1</v>
      </c>
      <c r="E25" s="16" t="s">
        <v>103</v>
      </c>
      <c r="F25" s="14" t="str">
        <f>VLOOKUP(E25,$A$1:$C$16,3,0)</f>
        <v>LEON Jean-Michel</v>
      </c>
      <c r="J25" s="5"/>
      <c r="K25" t="str">
        <f>IF(G19="",H19,H20)</f>
        <v>2C</v>
      </c>
      <c r="L25" s="14" t="str">
        <f t="shared" ref="L25:L26" si="11">VLOOKUP(K25,$A$1:$C$16,3,0)</f>
        <v>BOINET Roland</v>
      </c>
      <c r="M25">
        <f>IF(J25&lt;&gt;"",11,12)</f>
        <v>12</v>
      </c>
    </row>
    <row r="26" spans="4:13" ht="15" thickBot="1">
      <c r="D26" s="5"/>
      <c r="E26" t="str">
        <f>IF(B11="",A11,A12)</f>
        <v>3E</v>
      </c>
      <c r="F26" s="15" t="str">
        <f>VLOOKUP(E26,$A$1:$C$16,3,0)</f>
        <v>SANTINO Kylian</v>
      </c>
      <c r="J26" s="5">
        <v>1</v>
      </c>
      <c r="K26" t="str">
        <f>IF(G23="",H23,H24)</f>
        <v>1D</v>
      </c>
      <c r="L26" s="15" t="str">
        <f t="shared" si="11"/>
        <v>LEON Jean-Michel</v>
      </c>
      <c r="M26">
        <f>IF(J26&lt;&gt;"",11,12)</f>
        <v>11</v>
      </c>
    </row>
    <row r="27" spans="4:13">
      <c r="G27" s="5"/>
      <c r="H27" s="16" t="s">
        <v>108</v>
      </c>
      <c r="I27" s="14" t="str">
        <f t="shared" ref="I27:I28" si="12">VLOOKUP(H27,$A$1:$C$16,3,0)</f>
        <v>PEREZ Esteban</v>
      </c>
    </row>
    <row r="28" spans="4:13" ht="15" thickBot="1">
      <c r="G28" s="5">
        <v>1</v>
      </c>
      <c r="H28" t="str">
        <f>IF(D21="",E21,E22)</f>
        <v>2F</v>
      </c>
      <c r="I28" s="15" t="str">
        <f t="shared" si="12"/>
        <v>BANCO Evelyne</v>
      </c>
    </row>
    <row r="29" spans="4:13">
      <c r="D29" s="5"/>
      <c r="E29" s="16" t="s">
        <v>108</v>
      </c>
      <c r="F29" s="14" t="str">
        <f>VLOOKUP(E29,$A$1:$C$16,3,0)</f>
        <v>PEREZ Esteban</v>
      </c>
      <c r="J29" s="5">
        <v>1</v>
      </c>
      <c r="K29" t="str">
        <f>IF(G27&lt;&gt;"",H27,H28)</f>
        <v>2F</v>
      </c>
      <c r="L29" s="14" t="str">
        <f t="shared" ref="L29:L30" si="13">VLOOKUP(K29,$A$1:$C$16,3,0)</f>
        <v>BANCO Evelyne</v>
      </c>
      <c r="M29">
        <f>IF(J29&lt;&gt;"",13,14)</f>
        <v>13</v>
      </c>
    </row>
    <row r="30" spans="4:13" ht="15" thickBot="1">
      <c r="D30" s="5">
        <v>1</v>
      </c>
      <c r="E30" t="str">
        <f>IF(B15="",A15,A16)</f>
        <v>3A</v>
      </c>
      <c r="F30" s="15" t="str">
        <f>VLOOKUP(E30,$A$1:$C$16,3,0)</f>
        <v>SELLIER Christian</v>
      </c>
      <c r="J30" s="5"/>
      <c r="K30" t="str">
        <f>IF(G31&lt;&gt;"",H31,H32)</f>
        <v>3E</v>
      </c>
      <c r="L30" s="15" t="str">
        <f t="shared" si="13"/>
        <v>SANTINO Kylian</v>
      </c>
      <c r="M30">
        <f>IF(J30&lt;&gt;"",13,14)</f>
        <v>14</v>
      </c>
    </row>
    <row r="31" spans="4:13">
      <c r="G31" s="5">
        <v>1</v>
      </c>
      <c r="H31" t="str">
        <f>IF(D25="",E25,E26)</f>
        <v>3E</v>
      </c>
      <c r="I31" s="14" t="str">
        <f t="shared" ref="I31:I32" si="14">VLOOKUP(H31,$A$1:$C$16,3,0)</f>
        <v>SANTINO Kylian</v>
      </c>
    </row>
    <row r="32" spans="4:13" ht="15" thickBot="1">
      <c r="G32" s="5"/>
      <c r="H32" s="16" t="s">
        <v>98</v>
      </c>
      <c r="I32" s="15" t="str">
        <f t="shared" si="14"/>
        <v>LECOLLIER Nicolas</v>
      </c>
    </row>
    <row r="33" spans="10:13">
      <c r="J33" s="5">
        <v>1</v>
      </c>
      <c r="K33" t="str">
        <f>IF(G27="",H27,H28)</f>
        <v>2E</v>
      </c>
      <c r="L33" s="14" t="str">
        <f t="shared" ref="L33:L34" si="15">VLOOKUP(K33,$A$1:$C$16,3,0)</f>
        <v>PEREZ Esteban</v>
      </c>
      <c r="M33">
        <f>IF(J33&lt;&gt;"",15,16)</f>
        <v>15</v>
      </c>
    </row>
    <row r="34" spans="10:13" ht="15" thickBot="1">
      <c r="J34" s="5"/>
      <c r="K34" t="str">
        <f>IF(G31="",H31,H32)</f>
        <v>2B</v>
      </c>
      <c r="L34" s="15" t="str">
        <f t="shared" si="15"/>
        <v>LECOLLIER Nicolas</v>
      </c>
      <c r="M34">
        <f>IF(J34&lt;&gt;"",15,16)</f>
        <v>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pane ySplit="1" topLeftCell="A2" activePane="bottomLeft" state="frozenSplit"/>
      <selection pane="bottomLeft" activeCell="J13" sqref="J13"/>
    </sheetView>
  </sheetViews>
  <sheetFormatPr baseColWidth="10" defaultColWidth="9" defaultRowHeight="14.25" outlineLevelCol="1"/>
  <cols>
    <col min="2" max="3" width="9" hidden="1" customWidth="1" outlineLevel="1"/>
    <col min="4" max="4" width="10.875" hidden="1" customWidth="1" collapsed="1"/>
    <col min="5" max="5" width="15.25" customWidth="1"/>
    <col min="6" max="6" width="12.375" customWidth="1"/>
    <col min="7" max="7" width="20" customWidth="1"/>
    <col min="8" max="8" width="9.875" customWidth="1"/>
    <col min="9" max="9" width="9.375" customWidth="1"/>
    <col min="10" max="10" width="10.875" customWidth="1"/>
    <col min="11" max="11" width="9.375" customWidth="1"/>
    <col min="12" max="12" width="10.625" customWidth="1"/>
    <col min="13" max="13" width="12.25" customWidth="1"/>
    <col min="14" max="15" width="10.625" customWidth="1"/>
    <col min="16" max="16" width="23.875" customWidth="1"/>
  </cols>
  <sheetData>
    <row r="1" spans="1:10" s="4" customFormat="1" ht="13.35" customHeight="1">
      <c r="A1" s="3" t="s">
        <v>90</v>
      </c>
      <c r="B1" s="3" t="s">
        <v>80</v>
      </c>
      <c r="C1" s="3" t="s">
        <v>93</v>
      </c>
      <c r="D1" s="3" t="s">
        <v>94</v>
      </c>
      <c r="E1" s="2" t="s">
        <v>0</v>
      </c>
      <c r="F1" s="2" t="s">
        <v>1</v>
      </c>
      <c r="G1" s="2" t="s">
        <v>2</v>
      </c>
      <c r="H1" s="2" t="s">
        <v>3</v>
      </c>
      <c r="I1" s="2" t="s">
        <v>91</v>
      </c>
      <c r="J1" s="2"/>
    </row>
    <row r="2" spans="1:10" s="4" customFormat="1" ht="13.35" customHeight="1">
      <c r="A2" s="17">
        <v>1</v>
      </c>
      <c r="B2" s="17" t="str">
        <f>VLOOKUP(A2,'&gt;1000 - rangxpoule'!$A$2:$C$100,2,0)</f>
        <v>A</v>
      </c>
      <c r="C2" s="17">
        <f>VLOOKUP(A2,'&gt;1000 - rangxpoule'!$A$2:$C$100,3,0)</f>
        <v>1</v>
      </c>
      <c r="D2" s="17" t="str">
        <f t="shared" ref="D2:D27" si="0">B2&amp;C2</f>
        <v>A1</v>
      </c>
      <c r="E2" s="18" t="s">
        <v>44</v>
      </c>
      <c r="F2" s="18" t="s">
        <v>45</v>
      </c>
      <c r="G2" s="18" t="s">
        <v>46</v>
      </c>
      <c r="H2" s="18">
        <v>1813</v>
      </c>
      <c r="I2" s="18">
        <f>VLOOKUP(E2&amp;" "&amp;F2,'&gt;1000 - 1à16'!$L$1:$M$34,2,0)</f>
        <v>1</v>
      </c>
    </row>
    <row r="3" spans="1:10" s="4" customFormat="1" ht="13.35" customHeight="1">
      <c r="A3" s="17">
        <v>7</v>
      </c>
      <c r="B3" s="17" t="str">
        <f>VLOOKUP(A3,'&gt;1000 - rangxpoule'!$A$2:$C$100,2,0)</f>
        <v>G</v>
      </c>
      <c r="C3" s="17">
        <f>VLOOKUP(A3,'&gt;1000 - rangxpoule'!$A$2:$C$100,3,0)</f>
        <v>1</v>
      </c>
      <c r="D3" s="17" t="str">
        <f t="shared" si="0"/>
        <v>G1</v>
      </c>
      <c r="E3" s="18" t="s">
        <v>47</v>
      </c>
      <c r="F3" s="18" t="s">
        <v>48</v>
      </c>
      <c r="G3" s="18" t="s">
        <v>49</v>
      </c>
      <c r="H3" s="18">
        <v>1481</v>
      </c>
      <c r="I3" s="18">
        <f>VLOOKUP(E3&amp;" "&amp;F3,'&gt;1000 - 1à16'!$L$1:$M$34,2,0)</f>
        <v>2</v>
      </c>
    </row>
    <row r="4" spans="1:10">
      <c r="A4" s="19">
        <v>6</v>
      </c>
      <c r="B4" s="17" t="str">
        <f>VLOOKUP(A4,'&gt;1000 - rangxpoule'!$A$2:$C$100,2,0)</f>
        <v>F</v>
      </c>
      <c r="C4" s="17">
        <f>VLOOKUP(A4,'&gt;1000 - rangxpoule'!$A$2:$C$100,3,0)</f>
        <v>1</v>
      </c>
      <c r="D4" s="17" t="str">
        <f t="shared" si="0"/>
        <v>F1</v>
      </c>
      <c r="E4" s="19" t="s">
        <v>50</v>
      </c>
      <c r="F4" s="19" t="s">
        <v>41</v>
      </c>
      <c r="G4" s="19"/>
      <c r="H4" s="19">
        <v>1500</v>
      </c>
      <c r="I4" s="18">
        <f>VLOOKUP(E4&amp;" "&amp;F4,'&gt;1000 - 1à16'!$L$1:$M$34,2,0)</f>
        <v>3</v>
      </c>
      <c r="J4" s="4"/>
    </row>
    <row r="5" spans="1:10">
      <c r="A5" s="19">
        <v>13</v>
      </c>
      <c r="B5" s="17" t="str">
        <f>VLOOKUP(A5,'&gt;1000 - rangxpoule'!$A$2:$C$100,2,0)</f>
        <v>D</v>
      </c>
      <c r="C5" s="17">
        <f>VLOOKUP(A5,'&gt;1000 - rangxpoule'!$A$2:$C$100,3,0)</f>
        <v>2</v>
      </c>
      <c r="D5" s="17" t="str">
        <f t="shared" si="0"/>
        <v>D2</v>
      </c>
      <c r="E5" s="19" t="s">
        <v>51</v>
      </c>
      <c r="F5" s="19" t="s">
        <v>52</v>
      </c>
      <c r="G5" s="19" t="s">
        <v>53</v>
      </c>
      <c r="H5" s="19">
        <v>1259</v>
      </c>
      <c r="I5" s="18">
        <f>VLOOKUP(E5&amp;" "&amp;F5,'&gt;1000 - 1à16'!$L$1:$M$34,2,0)</f>
        <v>4</v>
      </c>
      <c r="J5" s="4"/>
    </row>
    <row r="6" spans="1:10">
      <c r="A6" s="19">
        <v>11</v>
      </c>
      <c r="B6" s="17" t="str">
        <f>VLOOKUP(A6,'&gt;1000 - rangxpoule'!$A$2:$C$100,2,0)</f>
        <v>F</v>
      </c>
      <c r="C6" s="17">
        <f>VLOOKUP(A6,'&gt;1000 - rangxpoule'!$A$2:$C$100,3,0)</f>
        <v>2</v>
      </c>
      <c r="D6" s="17" t="str">
        <f t="shared" si="0"/>
        <v>F2</v>
      </c>
      <c r="E6" s="19" t="s">
        <v>5</v>
      </c>
      <c r="F6" s="19" t="s">
        <v>28</v>
      </c>
      <c r="G6" s="19" t="s">
        <v>66</v>
      </c>
      <c r="H6" s="19">
        <v>1280</v>
      </c>
      <c r="I6" s="18">
        <f>VLOOKUP(E6&amp;" "&amp;F6,'&gt;1000 - 1à16'!$L$1:$M$34,2,0)</f>
        <v>5</v>
      </c>
      <c r="J6" s="4"/>
    </row>
    <row r="7" spans="1:10">
      <c r="A7" s="19">
        <v>3</v>
      </c>
      <c r="B7" s="17" t="str">
        <f>VLOOKUP(A7,'&gt;1000 - rangxpoule'!$A$2:$C$100,2,0)</f>
        <v>C</v>
      </c>
      <c r="C7" s="17">
        <f>VLOOKUP(A7,'&gt;1000 - rangxpoule'!$A$2:$C$100,3,0)</f>
        <v>1</v>
      </c>
      <c r="D7" s="17" t="str">
        <f t="shared" si="0"/>
        <v>C1</v>
      </c>
      <c r="E7" s="19" t="s">
        <v>9</v>
      </c>
      <c r="F7" s="19" t="s">
        <v>25</v>
      </c>
      <c r="G7" s="19" t="s">
        <v>54</v>
      </c>
      <c r="H7" s="19">
        <v>1633</v>
      </c>
      <c r="I7" s="18">
        <f>VLOOKUP(E7&amp;" "&amp;F7,'&gt;1000 - 1à16'!$L$1:$M$34,2,0)</f>
        <v>6</v>
      </c>
      <c r="J7" s="4"/>
    </row>
    <row r="8" spans="1:10" ht="28.5">
      <c r="A8" s="19">
        <v>17</v>
      </c>
      <c r="B8" s="17" t="str">
        <f>VLOOKUP(A8,'&gt;1000 - rangxpoule'!$A$2:$C$100,2,0)</f>
        <v>A</v>
      </c>
      <c r="C8" s="17">
        <f>VLOOKUP(A8,'&gt;1000 - rangxpoule'!$A$2:$C$100,3,0)</f>
        <v>3</v>
      </c>
      <c r="D8" s="17" t="str">
        <f t="shared" si="0"/>
        <v>A3</v>
      </c>
      <c r="E8" s="19" t="s">
        <v>55</v>
      </c>
      <c r="F8" s="19" t="s">
        <v>56</v>
      </c>
      <c r="G8" s="20" t="s">
        <v>57</v>
      </c>
      <c r="H8" s="19">
        <v>1096</v>
      </c>
      <c r="I8" s="18">
        <f>VLOOKUP(E8&amp;" "&amp;F8,'&gt;1000 - 1à16'!$L$1:$M$34,2,0)</f>
        <v>7</v>
      </c>
      <c r="J8" s="4"/>
    </row>
    <row r="9" spans="1:10">
      <c r="A9" s="19">
        <v>8</v>
      </c>
      <c r="B9" s="17" t="str">
        <f>VLOOKUP(A9,'&gt;1000 - rangxpoule'!$A$2:$C$100,2,0)</f>
        <v>H</v>
      </c>
      <c r="C9" s="17">
        <f>VLOOKUP(A9,'&gt;1000 - rangxpoule'!$A$2:$C$100,3,0)</f>
        <v>1</v>
      </c>
      <c r="D9" s="17" t="str">
        <f t="shared" si="0"/>
        <v>H1</v>
      </c>
      <c r="E9" s="19" t="s">
        <v>4</v>
      </c>
      <c r="F9" s="19" t="s">
        <v>26</v>
      </c>
      <c r="G9" s="19" t="s">
        <v>58</v>
      </c>
      <c r="H9" s="19">
        <v>1399</v>
      </c>
      <c r="I9" s="18">
        <f>VLOOKUP(E9&amp;" "&amp;F9,'&gt;1000 - 1à16'!$L$1:$M$34,2,0)</f>
        <v>8</v>
      </c>
      <c r="J9" s="4"/>
    </row>
    <row r="10" spans="1:10">
      <c r="A10" s="19">
        <v>12</v>
      </c>
      <c r="B10" s="17" t="str">
        <f>VLOOKUP(A10,'&gt;1000 - rangxpoule'!$A$2:$C$100,2,0)</f>
        <v>E</v>
      </c>
      <c r="C10" s="17">
        <f>VLOOKUP(A10,'&gt;1000 - rangxpoule'!$A$2:$C$100,3,0)</f>
        <v>2</v>
      </c>
      <c r="D10" s="17" t="str">
        <f t="shared" si="0"/>
        <v>E2</v>
      </c>
      <c r="E10" s="19" t="s">
        <v>6</v>
      </c>
      <c r="F10" s="19" t="s">
        <v>61</v>
      </c>
      <c r="G10" s="19" t="s">
        <v>60</v>
      </c>
      <c r="H10" s="19">
        <v>1260</v>
      </c>
      <c r="I10" s="18">
        <f>VLOOKUP(E10&amp;" "&amp;F10,'&gt;1000 - 1à16'!$L$1:$M$34,2,0)</f>
        <v>9</v>
      </c>
      <c r="J10" s="4"/>
    </row>
    <row r="11" spans="1:10" ht="28.5">
      <c r="A11" s="19">
        <v>15</v>
      </c>
      <c r="B11" s="17" t="str">
        <f>VLOOKUP(A11,'&gt;1000 - rangxpoule'!$A$2:$C$100,2,0)</f>
        <v>B</v>
      </c>
      <c r="C11" s="17">
        <f>VLOOKUP(A11,'&gt;1000 - rangxpoule'!$A$2:$C$100,3,0)</f>
        <v>2</v>
      </c>
      <c r="D11" s="17" t="str">
        <f t="shared" si="0"/>
        <v>B2</v>
      </c>
      <c r="E11" s="19" t="s">
        <v>7</v>
      </c>
      <c r="F11" s="19" t="s">
        <v>27</v>
      </c>
      <c r="G11" s="20" t="s">
        <v>57</v>
      </c>
      <c r="H11" s="19">
        <v>1236</v>
      </c>
      <c r="I11" s="18">
        <f>VLOOKUP(E11&amp;" "&amp;F11,'&gt;1000 - 1à16'!$L$1:$M$34,2,0)</f>
        <v>10</v>
      </c>
      <c r="J11" s="4"/>
    </row>
    <row r="12" spans="1:10" ht="28.5">
      <c r="A12" s="19">
        <v>18</v>
      </c>
      <c r="B12" s="17" t="str">
        <f>VLOOKUP(A12,'&gt;1000 - rangxpoule'!$A$2:$C$100,2,0)</f>
        <v>B</v>
      </c>
      <c r="C12" s="17">
        <f>VLOOKUP(A12,'&gt;1000 - rangxpoule'!$A$2:$C$100,3,0)</f>
        <v>3</v>
      </c>
      <c r="D12" s="17" t="str">
        <f t="shared" si="0"/>
        <v>B3</v>
      </c>
      <c r="E12" s="19" t="s">
        <v>59</v>
      </c>
      <c r="F12" s="19" t="s">
        <v>62</v>
      </c>
      <c r="G12" s="20" t="s">
        <v>63</v>
      </c>
      <c r="H12" s="19">
        <v>1025</v>
      </c>
      <c r="I12" s="18">
        <f>VLOOKUP(E12&amp;" "&amp;F12,'&gt;1000 - 1à16'!$L$1:$M$34,2,0)</f>
        <v>11</v>
      </c>
      <c r="J12" s="4"/>
    </row>
    <row r="13" spans="1:10">
      <c r="A13" s="19">
        <v>20</v>
      </c>
      <c r="B13" s="17" t="str">
        <f>VLOOKUP(A13,'&gt;1000 - rangxpoule'!$A$2:$C$100,2,0)</f>
        <v>D</v>
      </c>
      <c r="C13" s="17">
        <f>VLOOKUP(A13,'&gt;1000 - rangxpoule'!$A$2:$C$100,3,0)</f>
        <v>3</v>
      </c>
      <c r="D13" s="17" t="str">
        <f t="shared" si="0"/>
        <v>D3</v>
      </c>
      <c r="E13" s="19" t="s">
        <v>9</v>
      </c>
      <c r="F13" s="19" t="s">
        <v>31</v>
      </c>
      <c r="G13" s="20" t="s">
        <v>46</v>
      </c>
      <c r="H13" s="19">
        <v>1014</v>
      </c>
      <c r="I13" s="18">
        <f>VLOOKUP(E13&amp;" "&amp;F13,'&gt;1000 - 1à16'!$L$1:$M$34,2,0)</f>
        <v>12</v>
      </c>
      <c r="J13" s="4"/>
    </row>
    <row r="14" spans="1:10" ht="28.5">
      <c r="A14" s="19">
        <v>9</v>
      </c>
      <c r="B14" s="17" t="str">
        <f>VLOOKUP(A14,'&gt;1000 - rangxpoule'!$A$2:$C$100,2,0)</f>
        <v>H</v>
      </c>
      <c r="C14" s="17">
        <f>VLOOKUP(A14,'&gt;1000 - rangxpoule'!$A$2:$C$100,3,0)</f>
        <v>2</v>
      </c>
      <c r="D14" s="17" t="str">
        <f t="shared" si="0"/>
        <v>H2</v>
      </c>
      <c r="E14" s="19" t="s">
        <v>64</v>
      </c>
      <c r="F14" s="19" t="s">
        <v>65</v>
      </c>
      <c r="G14" s="20" t="s">
        <v>57</v>
      </c>
      <c r="H14" s="19">
        <v>1339</v>
      </c>
      <c r="I14" s="18">
        <f>VLOOKUP(E14&amp;" "&amp;F14,'&gt;1000 - 1à16'!$L$1:$M$34,2,0)</f>
        <v>13</v>
      </c>
      <c r="J14" s="4"/>
    </row>
    <row r="15" spans="1:10">
      <c r="A15" s="19">
        <v>14</v>
      </c>
      <c r="B15" s="17" t="str">
        <f>VLOOKUP(A15,'&gt;1000 - rangxpoule'!$A$2:$C$100,2,0)</f>
        <v>C</v>
      </c>
      <c r="C15" s="17">
        <f>VLOOKUP(A15,'&gt;1000 - rangxpoule'!$A$2:$C$100,3,0)</f>
        <v>2</v>
      </c>
      <c r="D15" s="17" t="str">
        <f t="shared" si="0"/>
        <v>C2</v>
      </c>
      <c r="E15" s="19" t="s">
        <v>8</v>
      </c>
      <c r="F15" s="19" t="s">
        <v>30</v>
      </c>
      <c r="G15" s="19" t="s">
        <v>66</v>
      </c>
      <c r="H15" s="19">
        <v>1152</v>
      </c>
      <c r="I15" s="18">
        <f>VLOOKUP(E15&amp;" "&amp;F15,'&gt;1000 - 1à16'!$L$1:$M$34,2,0)</f>
        <v>14</v>
      </c>
      <c r="J15" s="4"/>
    </row>
    <row r="16" spans="1:10">
      <c r="A16" s="19">
        <v>28</v>
      </c>
      <c r="B16" s="17" t="str">
        <f>VLOOKUP(A16,'&gt;1000 - rangxpoule'!$A$2:$C$100,2,0)</f>
        <v>E</v>
      </c>
      <c r="C16" s="17">
        <f>VLOOKUP(A16,'&gt;1000 - rangxpoule'!$A$2:$C$100,3,0)</f>
        <v>4</v>
      </c>
      <c r="D16" s="17" t="str">
        <f t="shared" si="0"/>
        <v>E4</v>
      </c>
      <c r="E16" s="19" t="s">
        <v>7</v>
      </c>
      <c r="F16" s="19" t="s">
        <v>38</v>
      </c>
      <c r="G16" s="20" t="s">
        <v>46</v>
      </c>
      <c r="H16" s="19">
        <v>682</v>
      </c>
      <c r="I16" s="18">
        <f>VLOOKUP(E16&amp;" "&amp;F16,'&gt;1000 - 1à16'!$L$1:$M$34,2,0)</f>
        <v>15</v>
      </c>
      <c r="J16" s="4"/>
    </row>
    <row r="17" spans="1:10">
      <c r="A17" s="19">
        <v>10</v>
      </c>
      <c r="B17" s="17" t="str">
        <f>VLOOKUP(A17,'&gt;1000 - rangxpoule'!$A$2:$C$100,2,0)</f>
        <v>G</v>
      </c>
      <c r="C17" s="17">
        <f>VLOOKUP(A17,'&gt;1000 - rangxpoule'!$A$2:$C$100,3,0)</f>
        <v>2</v>
      </c>
      <c r="D17" s="17" t="str">
        <f t="shared" si="0"/>
        <v>G2</v>
      </c>
      <c r="E17" s="19" t="s">
        <v>68</v>
      </c>
      <c r="F17" s="19" t="s">
        <v>69</v>
      </c>
      <c r="G17" s="20" t="s">
        <v>67</v>
      </c>
      <c r="H17" s="19">
        <v>1315</v>
      </c>
      <c r="I17" s="18">
        <f>VLOOKUP(E17&amp;" "&amp;F17,'&gt;1000 - 1à16'!$L$1:$M$34,2,0)</f>
        <v>16</v>
      </c>
      <c r="J17" s="4"/>
    </row>
    <row r="18" spans="1:10">
      <c r="A18" s="19">
        <v>19</v>
      </c>
      <c r="B18" s="17" t="str">
        <f>VLOOKUP(A18,'&gt;1000 - rangxpoule'!$A$2:$C$100,2,0)</f>
        <v>C</v>
      </c>
      <c r="C18" s="17">
        <f>VLOOKUP(A18,'&gt;1000 - rangxpoule'!$A$2:$C$100,3,0)</f>
        <v>3</v>
      </c>
      <c r="D18" s="17" t="str">
        <f t="shared" si="0"/>
        <v>C3</v>
      </c>
      <c r="E18" s="19" t="s">
        <v>70</v>
      </c>
      <c r="F18" s="19" t="s">
        <v>71</v>
      </c>
      <c r="G18" s="19" t="s">
        <v>53</v>
      </c>
      <c r="H18" s="19">
        <v>1000</v>
      </c>
      <c r="I18" s="18"/>
      <c r="J18" s="4"/>
    </row>
    <row r="19" spans="1:10">
      <c r="A19" s="19">
        <v>24</v>
      </c>
      <c r="B19" s="17" t="str">
        <f>VLOOKUP(A19,'&gt;1000 - rangxpoule'!$A$2:$C$100,2,0)</f>
        <v>H</v>
      </c>
      <c r="C19" s="17">
        <f>VLOOKUP(A19,'&gt;1000 - rangxpoule'!$A$2:$C$100,3,0)</f>
        <v>3</v>
      </c>
      <c r="D19" s="17" t="str">
        <f t="shared" si="0"/>
        <v>H3</v>
      </c>
      <c r="E19" s="19" t="s">
        <v>11</v>
      </c>
      <c r="F19" s="19" t="s">
        <v>34</v>
      </c>
      <c r="G19" s="20" t="s">
        <v>46</v>
      </c>
      <c r="H19" s="19">
        <v>920</v>
      </c>
      <c r="I19" s="18"/>
      <c r="J19" s="4"/>
    </row>
    <row r="20" spans="1:10" ht="28.5">
      <c r="A20" s="19">
        <v>29</v>
      </c>
      <c r="B20" s="17" t="str">
        <f>VLOOKUP(A20,'&gt;1000 - rangxpoule'!$A$2:$C$100,2,0)</f>
        <v>D</v>
      </c>
      <c r="C20" s="17">
        <f>VLOOKUP(A20,'&gt;1000 - rangxpoule'!$A$2:$C$100,3,0)</f>
        <v>4</v>
      </c>
      <c r="D20" s="17" t="str">
        <f t="shared" si="0"/>
        <v>D4</v>
      </c>
      <c r="E20" s="19" t="s">
        <v>22</v>
      </c>
      <c r="F20" s="19" t="s">
        <v>42</v>
      </c>
      <c r="G20" s="20" t="s">
        <v>63</v>
      </c>
      <c r="H20" s="19">
        <v>637</v>
      </c>
      <c r="I20" s="18"/>
      <c r="J20" s="4"/>
    </row>
    <row r="21" spans="1:10">
      <c r="A21" s="19">
        <v>21</v>
      </c>
      <c r="B21" s="17" t="str">
        <f>VLOOKUP(A21,'&gt;1000 - rangxpoule'!$A$2:$C$100,2,0)</f>
        <v>E</v>
      </c>
      <c r="C21" s="17">
        <f>VLOOKUP(A21,'&gt;1000 - rangxpoule'!$A$2:$C$100,3,0)</f>
        <v>3</v>
      </c>
      <c r="D21" s="17" t="str">
        <f t="shared" si="0"/>
        <v>E3</v>
      </c>
      <c r="E21" s="19" t="s">
        <v>12</v>
      </c>
      <c r="F21" s="19" t="s">
        <v>35</v>
      </c>
      <c r="G21" s="19" t="s">
        <v>66</v>
      </c>
      <c r="H21" s="19">
        <v>988</v>
      </c>
      <c r="I21" s="18"/>
      <c r="J21" s="4"/>
    </row>
    <row r="22" spans="1:10" ht="28.5">
      <c r="A22" s="19">
        <v>27</v>
      </c>
      <c r="B22" s="17" t="str">
        <f>VLOOKUP(A22,'&gt;1000 - rangxpoule'!$A$2:$C$100,2,0)</f>
        <v>F</v>
      </c>
      <c r="C22" s="17">
        <f>VLOOKUP(A22,'&gt;1000 - rangxpoule'!$A$2:$C$100,3,0)</f>
        <v>4</v>
      </c>
      <c r="D22" s="17" t="str">
        <f t="shared" si="0"/>
        <v>F4</v>
      </c>
      <c r="E22" s="19" t="s">
        <v>72</v>
      </c>
      <c r="F22" s="19" t="s">
        <v>28</v>
      </c>
      <c r="G22" s="20" t="s">
        <v>57</v>
      </c>
      <c r="H22" s="19">
        <v>515</v>
      </c>
      <c r="I22" s="18"/>
      <c r="J22" s="4"/>
    </row>
    <row r="23" spans="1:10" ht="28.5">
      <c r="A23" s="19">
        <v>26</v>
      </c>
      <c r="B23" s="17" t="str">
        <f>VLOOKUP(A23,'&gt;1000 - rangxpoule'!$A$2:$C$100,2,0)</f>
        <v>G</v>
      </c>
      <c r="C23" s="17">
        <f>VLOOKUP(A23,'&gt;1000 - rangxpoule'!$A$2:$C$100,3,0)</f>
        <v>4</v>
      </c>
      <c r="D23" s="17" t="str">
        <f t="shared" si="0"/>
        <v>G4</v>
      </c>
      <c r="E23" s="19" t="s">
        <v>73</v>
      </c>
      <c r="F23" s="19" t="s">
        <v>74</v>
      </c>
      <c r="G23" s="20" t="s">
        <v>57</v>
      </c>
      <c r="H23" s="19">
        <v>868</v>
      </c>
      <c r="I23" s="18"/>
      <c r="J23" s="4"/>
    </row>
    <row r="24" spans="1:10">
      <c r="A24" s="19">
        <v>23</v>
      </c>
      <c r="B24" s="17" t="str">
        <f>VLOOKUP(A24,'&gt;1000 - rangxpoule'!$A$2:$C$100,2,0)</f>
        <v>G</v>
      </c>
      <c r="C24" s="17">
        <f>VLOOKUP(A24,'&gt;1000 - rangxpoule'!$A$2:$C$100,3,0)</f>
        <v>3</v>
      </c>
      <c r="D24" s="17" t="str">
        <f t="shared" si="0"/>
        <v>G3</v>
      </c>
      <c r="E24" s="19" t="s">
        <v>13</v>
      </c>
      <c r="F24" s="19" t="s">
        <v>75</v>
      </c>
      <c r="G24" s="19" t="s">
        <v>60</v>
      </c>
      <c r="H24" s="19">
        <v>990</v>
      </c>
      <c r="I24" s="18"/>
      <c r="J24" s="4"/>
    </row>
    <row r="25" spans="1:10">
      <c r="A25" s="19">
        <v>25</v>
      </c>
      <c r="B25" s="17" t="str">
        <f>VLOOKUP(A25,'&gt;1000 - rangxpoule'!$A$2:$C$100,2,0)</f>
        <v>H</v>
      </c>
      <c r="C25" s="17">
        <f>VLOOKUP(A25,'&gt;1000 - rangxpoule'!$A$2:$C$100,3,0)</f>
        <v>4</v>
      </c>
      <c r="D25" s="17" t="str">
        <f t="shared" si="0"/>
        <v>H4</v>
      </c>
      <c r="E25" s="19" t="s">
        <v>14</v>
      </c>
      <c r="F25" s="19" t="s">
        <v>36</v>
      </c>
      <c r="G25" s="20" t="s">
        <v>76</v>
      </c>
      <c r="H25" s="19">
        <v>934</v>
      </c>
      <c r="I25" s="18"/>
      <c r="J25" s="4"/>
    </row>
    <row r="26" spans="1:10">
      <c r="A26" s="19">
        <v>16</v>
      </c>
      <c r="B26" s="17" t="str">
        <f>VLOOKUP(A26,'&gt;1000 - rangxpoule'!$A$2:$C$100,2,0)</f>
        <v>A</v>
      </c>
      <c r="C26" s="17">
        <f>VLOOKUP(A26,'&gt;1000 - rangxpoule'!$A$2:$C$100,3,0)</f>
        <v>2</v>
      </c>
      <c r="D26" s="17" t="str">
        <f t="shared" si="0"/>
        <v>A2</v>
      </c>
      <c r="E26" s="19" t="s">
        <v>77</v>
      </c>
      <c r="F26" s="19" t="s">
        <v>78</v>
      </c>
      <c r="G26" s="19" t="s">
        <v>53</v>
      </c>
      <c r="H26" s="19">
        <v>1093</v>
      </c>
      <c r="I26" s="18"/>
      <c r="J26" s="4"/>
    </row>
    <row r="27" spans="1:10">
      <c r="A27" s="19">
        <v>22</v>
      </c>
      <c r="B27" s="17" t="str">
        <f>VLOOKUP(A27,'&gt;1000 - rangxpoule'!$A$2:$C$100,2,0)</f>
        <v>F</v>
      </c>
      <c r="C27" s="17">
        <f>VLOOKUP(A27,'&gt;1000 - rangxpoule'!$A$2:$C$100,3,0)</f>
        <v>3</v>
      </c>
      <c r="D27" s="17" t="str">
        <f t="shared" si="0"/>
        <v>F3</v>
      </c>
      <c r="E27" s="19" t="s">
        <v>10</v>
      </c>
      <c r="F27" s="19" t="s">
        <v>32</v>
      </c>
      <c r="G27" s="20" t="s">
        <v>79</v>
      </c>
      <c r="H27" s="19">
        <v>956</v>
      </c>
      <c r="I27" s="18"/>
      <c r="J27" s="4"/>
    </row>
    <row r="38" spans="5:5">
      <c r="E38" s="1"/>
    </row>
  </sheetData>
  <hyperlinks>
    <hyperlink ref="G3" r:id="rId1" display="http://www.fftt.com/site/structures/by-number?number_id=13340060&amp;categorie=s"/>
    <hyperlink ref="G12" r:id="rId2" display="http://www.fftt.com/site/structures/by-number?number_id=13340059&amp;categorie=v2"/>
    <hyperlink ref="G20" r:id="rId3" display="http://www.fftt.com/site/structures/by-number?number_id=13340059&amp;categorie=v2"/>
  </hyperlinks>
  <pageMargins left="0" right="0" top="0.39370078740157505" bottom="0.39370078740157505" header="0" footer="0"/>
  <pageSetup paperSize="9" orientation="portrait" r:id="rId4"/>
  <headerFooter>
    <oddHeader>&amp;C&amp;A</oddHeader>
    <oddFooter>&amp;CPage &amp;P</oddFooter>
  </headerFooter>
  <tableParts count="1"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45" workbookViewId="0">
      <selection activeCell="D61" sqref="D61"/>
    </sheetView>
  </sheetViews>
  <sheetFormatPr baseColWidth="10" defaultRowHeight="14.25"/>
  <sheetData>
    <row r="1" spans="1:3">
      <c r="A1" t="s">
        <v>90</v>
      </c>
      <c r="B1" t="s">
        <v>92</v>
      </c>
      <c r="C1" t="s">
        <v>93</v>
      </c>
    </row>
    <row r="2" spans="1:3">
      <c r="A2">
        <v>1</v>
      </c>
      <c r="B2" s="5" t="s">
        <v>82</v>
      </c>
      <c r="C2" s="5">
        <v>1</v>
      </c>
    </row>
    <row r="3" spans="1:3">
      <c r="A3">
        <f>A2+1</f>
        <v>2</v>
      </c>
      <c r="B3" s="5" t="s">
        <v>85</v>
      </c>
      <c r="C3" s="5">
        <v>1</v>
      </c>
    </row>
    <row r="4" spans="1:3">
      <c r="A4">
        <f t="shared" ref="A4:A33" si="0">A3+1</f>
        <v>3</v>
      </c>
      <c r="B4" s="5" t="s">
        <v>86</v>
      </c>
      <c r="C4" s="5">
        <v>1</v>
      </c>
    </row>
    <row r="5" spans="1:3">
      <c r="A5">
        <f t="shared" si="0"/>
        <v>4</v>
      </c>
      <c r="B5" s="5" t="s">
        <v>87</v>
      </c>
      <c r="C5" s="5">
        <v>1</v>
      </c>
    </row>
    <row r="6" spans="1:3">
      <c r="A6">
        <f t="shared" si="0"/>
        <v>5</v>
      </c>
      <c r="B6" s="5" t="s">
        <v>83</v>
      </c>
      <c r="C6" s="5">
        <v>1</v>
      </c>
    </row>
    <row r="7" spans="1:3">
      <c r="A7">
        <f t="shared" si="0"/>
        <v>6</v>
      </c>
      <c r="B7" s="5" t="s">
        <v>88</v>
      </c>
      <c r="C7" s="5">
        <v>1</v>
      </c>
    </row>
    <row r="8" spans="1:3">
      <c r="A8">
        <f t="shared" si="0"/>
        <v>7</v>
      </c>
      <c r="B8" s="5" t="s">
        <v>89</v>
      </c>
      <c r="C8" s="5">
        <v>1</v>
      </c>
    </row>
    <row r="9" spans="1:3">
      <c r="A9">
        <f t="shared" si="0"/>
        <v>8</v>
      </c>
      <c r="B9" s="5" t="s">
        <v>84</v>
      </c>
      <c r="C9" s="5">
        <v>1</v>
      </c>
    </row>
    <row r="10" spans="1:3">
      <c r="A10">
        <f t="shared" si="0"/>
        <v>9</v>
      </c>
      <c r="B10" s="5" t="s">
        <v>84</v>
      </c>
      <c r="C10" s="5">
        <f>C2+1</f>
        <v>2</v>
      </c>
    </row>
    <row r="11" spans="1:3">
      <c r="A11">
        <f t="shared" si="0"/>
        <v>10</v>
      </c>
      <c r="B11" s="5" t="s">
        <v>89</v>
      </c>
      <c r="C11" s="5">
        <f t="shared" ref="C11:C33" si="1">C3+1</f>
        <v>2</v>
      </c>
    </row>
    <row r="12" spans="1:3">
      <c r="A12">
        <f t="shared" si="0"/>
        <v>11</v>
      </c>
      <c r="B12" s="5" t="s">
        <v>88</v>
      </c>
      <c r="C12" s="5">
        <f t="shared" si="1"/>
        <v>2</v>
      </c>
    </row>
    <row r="13" spans="1:3">
      <c r="A13">
        <f t="shared" si="0"/>
        <v>12</v>
      </c>
      <c r="B13" s="5" t="s">
        <v>83</v>
      </c>
      <c r="C13" s="5">
        <f t="shared" si="1"/>
        <v>2</v>
      </c>
    </row>
    <row r="14" spans="1:3">
      <c r="A14">
        <f t="shared" si="0"/>
        <v>13</v>
      </c>
      <c r="B14" s="5" t="s">
        <v>87</v>
      </c>
      <c r="C14" s="5">
        <f t="shared" si="1"/>
        <v>2</v>
      </c>
    </row>
    <row r="15" spans="1:3">
      <c r="A15">
        <f t="shared" si="0"/>
        <v>14</v>
      </c>
      <c r="B15" s="5" t="s">
        <v>86</v>
      </c>
      <c r="C15" s="5">
        <f t="shared" si="1"/>
        <v>2</v>
      </c>
    </row>
    <row r="16" spans="1:3">
      <c r="A16">
        <f t="shared" si="0"/>
        <v>15</v>
      </c>
      <c r="B16" s="5" t="s">
        <v>85</v>
      </c>
      <c r="C16" s="5">
        <f t="shared" si="1"/>
        <v>2</v>
      </c>
    </row>
    <row r="17" spans="1:3">
      <c r="A17">
        <f t="shared" si="0"/>
        <v>16</v>
      </c>
      <c r="B17" s="5" t="s">
        <v>82</v>
      </c>
      <c r="C17" s="5">
        <f t="shared" si="1"/>
        <v>2</v>
      </c>
    </row>
    <row r="18" spans="1:3">
      <c r="A18">
        <f t="shared" si="0"/>
        <v>17</v>
      </c>
      <c r="B18" s="5" t="s">
        <v>82</v>
      </c>
      <c r="C18" s="5">
        <f t="shared" si="1"/>
        <v>3</v>
      </c>
    </row>
    <row r="19" spans="1:3">
      <c r="A19">
        <f t="shared" si="0"/>
        <v>18</v>
      </c>
      <c r="B19" s="5" t="s">
        <v>85</v>
      </c>
      <c r="C19" s="5">
        <f t="shared" si="1"/>
        <v>3</v>
      </c>
    </row>
    <row r="20" spans="1:3">
      <c r="A20">
        <f t="shared" si="0"/>
        <v>19</v>
      </c>
      <c r="B20" s="5" t="s">
        <v>86</v>
      </c>
      <c r="C20" s="5">
        <f t="shared" si="1"/>
        <v>3</v>
      </c>
    </row>
    <row r="21" spans="1:3">
      <c r="A21">
        <f t="shared" si="0"/>
        <v>20</v>
      </c>
      <c r="B21" s="5" t="s">
        <v>87</v>
      </c>
      <c r="C21" s="5">
        <f t="shared" si="1"/>
        <v>3</v>
      </c>
    </row>
    <row r="22" spans="1:3">
      <c r="A22">
        <f t="shared" si="0"/>
        <v>21</v>
      </c>
      <c r="B22" s="5" t="s">
        <v>83</v>
      </c>
      <c r="C22" s="5">
        <f t="shared" si="1"/>
        <v>3</v>
      </c>
    </row>
    <row r="23" spans="1:3">
      <c r="A23">
        <f t="shared" si="0"/>
        <v>22</v>
      </c>
      <c r="B23" s="5" t="s">
        <v>88</v>
      </c>
      <c r="C23" s="5">
        <f t="shared" si="1"/>
        <v>3</v>
      </c>
    </row>
    <row r="24" spans="1:3">
      <c r="A24">
        <f t="shared" si="0"/>
        <v>23</v>
      </c>
      <c r="B24" s="5" t="s">
        <v>89</v>
      </c>
      <c r="C24" s="5">
        <f t="shared" si="1"/>
        <v>3</v>
      </c>
    </row>
    <row r="25" spans="1:3">
      <c r="A25">
        <f t="shared" si="0"/>
        <v>24</v>
      </c>
      <c r="B25" s="5" t="s">
        <v>84</v>
      </c>
      <c r="C25" s="5">
        <f t="shared" si="1"/>
        <v>3</v>
      </c>
    </row>
    <row r="26" spans="1:3">
      <c r="A26">
        <f t="shared" si="0"/>
        <v>25</v>
      </c>
      <c r="B26" s="5" t="s">
        <v>84</v>
      </c>
      <c r="C26" s="5">
        <f t="shared" si="1"/>
        <v>4</v>
      </c>
    </row>
    <row r="27" spans="1:3">
      <c r="A27">
        <f t="shared" si="0"/>
        <v>26</v>
      </c>
      <c r="B27" s="5" t="s">
        <v>89</v>
      </c>
      <c r="C27" s="5">
        <f t="shared" si="1"/>
        <v>4</v>
      </c>
    </row>
    <row r="28" spans="1:3">
      <c r="A28">
        <f t="shared" si="0"/>
        <v>27</v>
      </c>
      <c r="B28" s="5" t="s">
        <v>88</v>
      </c>
      <c r="C28" s="5">
        <f t="shared" si="1"/>
        <v>4</v>
      </c>
    </row>
    <row r="29" spans="1:3">
      <c r="A29">
        <f t="shared" si="0"/>
        <v>28</v>
      </c>
      <c r="B29" s="5" t="s">
        <v>83</v>
      </c>
      <c r="C29" s="5">
        <f t="shared" si="1"/>
        <v>4</v>
      </c>
    </row>
    <row r="30" spans="1:3">
      <c r="A30">
        <f t="shared" si="0"/>
        <v>29</v>
      </c>
      <c r="B30" s="5" t="s">
        <v>87</v>
      </c>
      <c r="C30" s="5">
        <f t="shared" si="1"/>
        <v>4</v>
      </c>
    </row>
    <row r="31" spans="1:3">
      <c r="A31">
        <f t="shared" si="0"/>
        <v>30</v>
      </c>
      <c r="B31" s="5" t="s">
        <v>86</v>
      </c>
      <c r="C31" s="5">
        <f t="shared" si="1"/>
        <v>4</v>
      </c>
    </row>
    <row r="32" spans="1:3">
      <c r="A32">
        <f t="shared" si="0"/>
        <v>31</v>
      </c>
      <c r="B32" s="5" t="s">
        <v>85</v>
      </c>
      <c r="C32" s="5">
        <f t="shared" si="1"/>
        <v>4</v>
      </c>
    </row>
    <row r="33" spans="1:3">
      <c r="A33">
        <f t="shared" si="0"/>
        <v>32</v>
      </c>
      <c r="B33" s="5" t="s">
        <v>82</v>
      </c>
      <c r="C33" s="5">
        <f t="shared" si="1"/>
        <v>4</v>
      </c>
    </row>
    <row r="35" spans="1:3">
      <c r="A35">
        <v>41</v>
      </c>
      <c r="B35" s="5" t="s">
        <v>82</v>
      </c>
      <c r="C35" s="5">
        <v>1</v>
      </c>
    </row>
    <row r="36" spans="1:3">
      <c r="A36">
        <f t="shared" ref="A36:A62" si="2">A35+1</f>
        <v>42</v>
      </c>
      <c r="B36" s="5" t="s">
        <v>85</v>
      </c>
      <c r="C36" s="5">
        <v>1</v>
      </c>
    </row>
    <row r="37" spans="1:3">
      <c r="A37">
        <f t="shared" si="2"/>
        <v>43</v>
      </c>
      <c r="B37" s="5" t="s">
        <v>86</v>
      </c>
      <c r="C37" s="5">
        <v>1</v>
      </c>
    </row>
    <row r="38" spans="1:3">
      <c r="A38">
        <f t="shared" si="2"/>
        <v>44</v>
      </c>
      <c r="B38" s="5" t="s">
        <v>87</v>
      </c>
      <c r="C38" s="5">
        <v>1</v>
      </c>
    </row>
    <row r="39" spans="1:3">
      <c r="A39">
        <f t="shared" si="2"/>
        <v>45</v>
      </c>
      <c r="B39" s="5" t="s">
        <v>83</v>
      </c>
      <c r="C39" s="5">
        <v>1</v>
      </c>
    </row>
    <row r="40" spans="1:3">
      <c r="A40">
        <f t="shared" si="2"/>
        <v>46</v>
      </c>
      <c r="B40" s="5" t="s">
        <v>88</v>
      </c>
      <c r="C40" s="5">
        <v>1</v>
      </c>
    </row>
    <row r="41" spans="1:3">
      <c r="A41">
        <f t="shared" si="2"/>
        <v>47</v>
      </c>
      <c r="B41" s="5" t="s">
        <v>89</v>
      </c>
      <c r="C41" s="5">
        <v>1</v>
      </c>
    </row>
    <row r="42" spans="1:3">
      <c r="A42">
        <f t="shared" si="2"/>
        <v>48</v>
      </c>
      <c r="B42" s="5" t="s">
        <v>89</v>
      </c>
      <c r="C42" s="5">
        <f>C35+1</f>
        <v>2</v>
      </c>
    </row>
    <row r="43" spans="1:3">
      <c r="A43">
        <f t="shared" si="2"/>
        <v>49</v>
      </c>
      <c r="B43" s="5" t="s">
        <v>88</v>
      </c>
      <c r="C43" s="5">
        <f t="shared" ref="C43:C62" si="3">C36+1</f>
        <v>2</v>
      </c>
    </row>
    <row r="44" spans="1:3">
      <c r="A44">
        <f t="shared" si="2"/>
        <v>50</v>
      </c>
      <c r="B44" s="5" t="s">
        <v>83</v>
      </c>
      <c r="C44" s="5">
        <f t="shared" si="3"/>
        <v>2</v>
      </c>
    </row>
    <row r="45" spans="1:3">
      <c r="A45">
        <f t="shared" si="2"/>
        <v>51</v>
      </c>
      <c r="B45" s="5" t="s">
        <v>87</v>
      </c>
      <c r="C45" s="5">
        <f t="shared" si="3"/>
        <v>2</v>
      </c>
    </row>
    <row r="46" spans="1:3">
      <c r="A46">
        <f t="shared" si="2"/>
        <v>52</v>
      </c>
      <c r="B46" s="5" t="s">
        <v>86</v>
      </c>
      <c r="C46" s="5">
        <f t="shared" si="3"/>
        <v>2</v>
      </c>
    </row>
    <row r="47" spans="1:3">
      <c r="A47">
        <f t="shared" si="2"/>
        <v>53</v>
      </c>
      <c r="B47" s="5" t="s">
        <v>85</v>
      </c>
      <c r="C47" s="5">
        <f t="shared" si="3"/>
        <v>2</v>
      </c>
    </row>
    <row r="48" spans="1:3">
      <c r="A48">
        <f t="shared" si="2"/>
        <v>54</v>
      </c>
      <c r="B48" s="5" t="s">
        <v>82</v>
      </c>
      <c r="C48" s="5">
        <f t="shared" si="3"/>
        <v>2</v>
      </c>
    </row>
    <row r="49" spans="1:3">
      <c r="A49">
        <f t="shared" si="2"/>
        <v>55</v>
      </c>
      <c r="B49" s="5" t="s">
        <v>82</v>
      </c>
      <c r="C49" s="5">
        <f t="shared" si="3"/>
        <v>3</v>
      </c>
    </row>
    <row r="50" spans="1:3">
      <c r="A50">
        <f t="shared" si="2"/>
        <v>56</v>
      </c>
      <c r="B50" s="5" t="s">
        <v>85</v>
      </c>
      <c r="C50" s="5">
        <f t="shared" si="3"/>
        <v>3</v>
      </c>
    </row>
    <row r="51" spans="1:3">
      <c r="A51">
        <f t="shared" si="2"/>
        <v>57</v>
      </c>
      <c r="B51" s="5" t="s">
        <v>86</v>
      </c>
      <c r="C51" s="5">
        <f t="shared" si="3"/>
        <v>3</v>
      </c>
    </row>
    <row r="52" spans="1:3">
      <c r="A52">
        <f t="shared" si="2"/>
        <v>58</v>
      </c>
      <c r="B52" s="5" t="s">
        <v>87</v>
      </c>
      <c r="C52" s="5">
        <f t="shared" si="3"/>
        <v>3</v>
      </c>
    </row>
    <row r="53" spans="1:3">
      <c r="A53">
        <f t="shared" si="2"/>
        <v>59</v>
      </c>
      <c r="B53" s="5" t="s">
        <v>83</v>
      </c>
      <c r="C53" s="5">
        <f t="shared" si="3"/>
        <v>3</v>
      </c>
    </row>
    <row r="54" spans="1:3">
      <c r="A54">
        <f t="shared" si="2"/>
        <v>60</v>
      </c>
      <c r="B54" s="5" t="s">
        <v>88</v>
      </c>
      <c r="C54" s="5">
        <f t="shared" si="3"/>
        <v>3</v>
      </c>
    </row>
    <row r="55" spans="1:3">
      <c r="A55">
        <f t="shared" si="2"/>
        <v>61</v>
      </c>
      <c r="B55" s="5" t="s">
        <v>89</v>
      </c>
      <c r="C55" s="5">
        <f t="shared" si="3"/>
        <v>3</v>
      </c>
    </row>
    <row r="56" spans="1:3">
      <c r="A56">
        <f t="shared" si="2"/>
        <v>62</v>
      </c>
      <c r="B56" s="5" t="s">
        <v>89</v>
      </c>
      <c r="C56" s="5">
        <f t="shared" si="3"/>
        <v>4</v>
      </c>
    </row>
    <row r="57" spans="1:3">
      <c r="A57">
        <f t="shared" si="2"/>
        <v>63</v>
      </c>
      <c r="B57" s="5" t="s">
        <v>88</v>
      </c>
      <c r="C57" s="5">
        <f t="shared" si="3"/>
        <v>4</v>
      </c>
    </row>
    <row r="58" spans="1:3">
      <c r="A58">
        <f t="shared" si="2"/>
        <v>64</v>
      </c>
      <c r="B58" s="5" t="s">
        <v>83</v>
      </c>
      <c r="C58" s="5">
        <f t="shared" si="3"/>
        <v>4</v>
      </c>
    </row>
    <row r="59" spans="1:3">
      <c r="A59">
        <f t="shared" si="2"/>
        <v>65</v>
      </c>
      <c r="B59" s="5" t="s">
        <v>87</v>
      </c>
      <c r="C59" s="5">
        <f t="shared" si="3"/>
        <v>4</v>
      </c>
    </row>
    <row r="60" spans="1:3">
      <c r="A60">
        <f t="shared" si="2"/>
        <v>66</v>
      </c>
      <c r="B60" s="5" t="s">
        <v>86</v>
      </c>
      <c r="C60" s="5">
        <f t="shared" si="3"/>
        <v>4</v>
      </c>
    </row>
    <row r="61" spans="1:3">
      <c r="A61">
        <f t="shared" si="2"/>
        <v>67</v>
      </c>
      <c r="B61" s="5" t="s">
        <v>85</v>
      </c>
      <c r="C61" s="5">
        <f t="shared" si="3"/>
        <v>4</v>
      </c>
    </row>
    <row r="62" spans="1:3">
      <c r="A62">
        <f t="shared" si="2"/>
        <v>68</v>
      </c>
      <c r="B62" s="5" t="s">
        <v>82</v>
      </c>
      <c r="C62" s="5">
        <f t="shared" si="3"/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C24" workbookViewId="0">
      <selection activeCell="H29" sqref="H29"/>
    </sheetView>
  </sheetViews>
  <sheetFormatPr baseColWidth="10" defaultRowHeight="14.25" outlineLevelCol="1"/>
  <cols>
    <col min="1" max="1" width="3.75" hidden="1" customWidth="1" outlineLevel="1"/>
    <col min="2" max="2" width="4.375" hidden="1" customWidth="1" outlineLevel="1"/>
    <col min="3" max="3" width="11" collapsed="1"/>
    <col min="5" max="5" width="18.25" customWidth="1"/>
  </cols>
  <sheetData>
    <row r="1" spans="1:6" s="2" customFormat="1" ht="15.75" thickBot="1">
      <c r="C1" s="2" t="s">
        <v>94</v>
      </c>
      <c r="D1" s="2" t="s">
        <v>96</v>
      </c>
      <c r="E1" s="2" t="s">
        <v>95</v>
      </c>
      <c r="F1" s="24" t="s">
        <v>97</v>
      </c>
    </row>
    <row r="2" spans="1:6">
      <c r="A2" t="s">
        <v>82</v>
      </c>
      <c r="B2">
        <v>1</v>
      </c>
      <c r="C2" s="8" t="str">
        <f t="shared" ref="C2:C33" si="0">A2&amp;B2</f>
        <v>A1</v>
      </c>
      <c r="D2" s="9" t="str">
        <f t="shared" ref="D2:D33" si="1">F2&amp;A2</f>
        <v>1A</v>
      </c>
      <c r="E2" s="9" t="str">
        <f>IF(ISNA(VLOOKUP(C2,'&gt;1000 - inscrits'!$D$2:$F$27,2,0)&amp;" "&amp;VLOOKUP(C2,'&gt;1000 - inscrits'!$D$2:$F$27,3,0)),"",VLOOKUP(C2,'&gt;1000 - inscrits'!$D$2:$F$27,2,0)&amp;" "&amp;VLOOKUP(C2,'&gt;1000 - inscrits'!$D$2:$F$27,3,0))</f>
        <v>ARMAND Mattéo</v>
      </c>
      <c r="F2" s="21">
        <v>1</v>
      </c>
    </row>
    <row r="3" spans="1:6">
      <c r="A3" t="str">
        <f>A2</f>
        <v>A</v>
      </c>
      <c r="B3">
        <f>B2+1</f>
        <v>2</v>
      </c>
      <c r="C3" s="10" t="str">
        <f t="shared" si="0"/>
        <v>A2</v>
      </c>
      <c r="D3" s="11" t="str">
        <f t="shared" si="1"/>
        <v>3A</v>
      </c>
      <c r="E3" s="11" t="str">
        <f>IF(ISNA(VLOOKUP(C3,'&gt;1000 - inscrits'!$D$2:$F$27,2,0)&amp;" "&amp;VLOOKUP(C3,'&gt;1000 - inscrits'!$D$2:$F$27,3,0)),"",VLOOKUP(C3,'&gt;1000 - inscrits'!$D$2:$F$27,2,0)&amp;" "&amp;VLOOKUP(C3,'&gt;1000 - inscrits'!$D$2:$F$27,3,0))</f>
        <v>JULE Gaétan</v>
      </c>
      <c r="F3" s="22">
        <v>3</v>
      </c>
    </row>
    <row r="4" spans="1:6">
      <c r="A4" t="str">
        <f t="shared" ref="A4:A5" si="2">A3</f>
        <v>A</v>
      </c>
      <c r="B4">
        <f t="shared" ref="B4:B5" si="3">B3+1</f>
        <v>3</v>
      </c>
      <c r="C4" s="10" t="str">
        <f t="shared" si="0"/>
        <v>A3</v>
      </c>
      <c r="D4" s="11" t="str">
        <f t="shared" si="1"/>
        <v>2A</v>
      </c>
      <c r="E4" s="11" t="str">
        <f>IF(ISNA(VLOOKUP(C4,'&gt;1000 - inscrits'!$D$2:$F$27,2,0)&amp;" "&amp;VLOOKUP(C4,'&gt;1000 - inscrits'!$D$2:$F$27,3,0)),"",VLOOKUP(C4,'&gt;1000 - inscrits'!$D$2:$F$27,2,0)&amp;" "&amp;VLOOKUP(C4,'&gt;1000 - inscrits'!$D$2:$F$27,3,0))</f>
        <v>BALDASSARI Gilles</v>
      </c>
      <c r="F4" s="22">
        <v>2</v>
      </c>
    </row>
    <row r="5" spans="1:6" ht="15" thickBot="1">
      <c r="A5" t="str">
        <f t="shared" si="2"/>
        <v>A</v>
      </c>
      <c r="B5">
        <f t="shared" si="3"/>
        <v>4</v>
      </c>
      <c r="C5" s="12" t="str">
        <f t="shared" si="0"/>
        <v>A4</v>
      </c>
      <c r="D5" s="13" t="str">
        <f t="shared" si="1"/>
        <v>A</v>
      </c>
      <c r="E5" s="13" t="str">
        <f>IF(ISNA(VLOOKUP(C5,'&gt;1000 - inscrits'!$D$2:$F$27,2,0)&amp;" "&amp;VLOOKUP(C5,'&gt;1000 - inscrits'!$D$2:$F$27,3,0)),"",VLOOKUP(C5,'&gt;1000 - inscrits'!$D$2:$F$27,2,0)&amp;" "&amp;VLOOKUP(C5,'&gt;1000 - inscrits'!$D$2:$F$27,3,0))</f>
        <v/>
      </c>
      <c r="F5" s="23"/>
    </row>
    <row r="6" spans="1:6">
      <c r="A6" t="s">
        <v>85</v>
      </c>
      <c r="B6">
        <f>+B2</f>
        <v>1</v>
      </c>
      <c r="C6" s="8" t="str">
        <f t="shared" si="0"/>
        <v>B1</v>
      </c>
      <c r="D6" s="9" t="str">
        <f t="shared" si="1"/>
        <v>B</v>
      </c>
      <c r="E6" s="9" t="str">
        <f>IF(ISNA(VLOOKUP(C6,'&gt;1000 - inscrits'!$D$2:$F$27,2,0)&amp;" "&amp;VLOOKUP(C6,'&gt;1000 - inscrits'!$D$2:$F$27,3,0)),"",VLOOKUP(C6,'&gt;1000 - inscrits'!$D$2:$F$27,2,0)&amp;" "&amp;VLOOKUP(C6,'&gt;1000 - inscrits'!$D$2:$F$27,3,0))</f>
        <v/>
      </c>
      <c r="F6" s="21"/>
    </row>
    <row r="7" spans="1:6">
      <c r="A7" t="str">
        <f>A6</f>
        <v>B</v>
      </c>
      <c r="B7">
        <f t="shared" ref="B7:B33" si="4">+B3</f>
        <v>2</v>
      </c>
      <c r="C7" s="10" t="str">
        <f t="shared" si="0"/>
        <v>B2</v>
      </c>
      <c r="D7" s="11" t="str">
        <f t="shared" si="1"/>
        <v>1B</v>
      </c>
      <c r="E7" s="11" t="str">
        <f>IF(ISNA(VLOOKUP(C7,'&gt;1000 - inscrits'!$D$2:$F$27,2,0)&amp;" "&amp;VLOOKUP(C7,'&gt;1000 - inscrits'!$D$2:$F$27,3,0)),"",VLOOKUP(C7,'&gt;1000 - inscrits'!$D$2:$F$27,2,0)&amp;" "&amp;VLOOKUP(C7,'&gt;1000 - inscrits'!$D$2:$F$27,3,0))</f>
        <v>LINARD Laurent</v>
      </c>
      <c r="F7" s="22">
        <v>1</v>
      </c>
    </row>
    <row r="8" spans="1:6">
      <c r="A8" t="str">
        <f t="shared" ref="A8:A9" si="5">A7</f>
        <v>B</v>
      </c>
      <c r="B8">
        <f t="shared" si="4"/>
        <v>3</v>
      </c>
      <c r="C8" s="10" t="str">
        <f t="shared" si="0"/>
        <v>B3</v>
      </c>
      <c r="D8" s="11" t="str">
        <f t="shared" si="1"/>
        <v>2B</v>
      </c>
      <c r="E8" s="11" t="str">
        <f>IF(ISNA(VLOOKUP(C8,'&gt;1000 - inscrits'!$D$2:$F$27,2,0)&amp;" "&amp;VLOOKUP(C8,'&gt;1000 - inscrits'!$D$2:$F$27,3,0)),"",VLOOKUP(C8,'&gt;1000 - inscrits'!$D$2:$F$27,2,0)&amp;" "&amp;VLOOKUP(C8,'&gt;1000 - inscrits'!$D$2:$F$27,3,0))</f>
        <v>FARRE Olivier</v>
      </c>
      <c r="F8" s="22">
        <v>2</v>
      </c>
    </row>
    <row r="9" spans="1:6" ht="15" thickBot="1">
      <c r="A9" t="str">
        <f t="shared" si="5"/>
        <v>B</v>
      </c>
      <c r="B9">
        <f t="shared" si="4"/>
        <v>4</v>
      </c>
      <c r="C9" s="12" t="str">
        <f t="shared" si="0"/>
        <v>B4</v>
      </c>
      <c r="D9" s="13" t="str">
        <f t="shared" si="1"/>
        <v>B</v>
      </c>
      <c r="E9" s="13" t="str">
        <f>IF(ISNA(VLOOKUP(C9,'&gt;1000 - inscrits'!$D$2:$F$27,2,0)&amp;" "&amp;VLOOKUP(C9,'&gt;1000 - inscrits'!$D$2:$F$27,3,0)),"",VLOOKUP(C9,'&gt;1000 - inscrits'!$D$2:$F$27,2,0)&amp;" "&amp;VLOOKUP(C9,'&gt;1000 - inscrits'!$D$2:$F$27,3,0))</f>
        <v/>
      </c>
      <c r="F9" s="23"/>
    </row>
    <row r="10" spans="1:6">
      <c r="A10" t="s">
        <v>86</v>
      </c>
      <c r="B10">
        <f t="shared" si="4"/>
        <v>1</v>
      </c>
      <c r="C10" s="8" t="str">
        <f t="shared" si="0"/>
        <v>C1</v>
      </c>
      <c r="D10" s="9" t="str">
        <f t="shared" si="1"/>
        <v>1C</v>
      </c>
      <c r="E10" s="9" t="str">
        <f>IF(ISNA(VLOOKUP(C10,'&gt;1000 - inscrits'!$D$2:$F$27,2,0)&amp;" "&amp;VLOOKUP(C10,'&gt;1000 - inscrits'!$D$2:$F$27,3,0)),"",VLOOKUP(C10,'&gt;1000 - inscrits'!$D$2:$F$27,2,0)&amp;" "&amp;VLOOKUP(C10,'&gt;1000 - inscrits'!$D$2:$F$27,3,0))</f>
        <v>RAYMOND Adrien</v>
      </c>
      <c r="F10" s="21">
        <v>1</v>
      </c>
    </row>
    <row r="11" spans="1:6">
      <c r="A11" t="str">
        <f>A10</f>
        <v>C</v>
      </c>
      <c r="B11">
        <f t="shared" si="4"/>
        <v>2</v>
      </c>
      <c r="C11" s="10" t="str">
        <f t="shared" si="0"/>
        <v>C2</v>
      </c>
      <c r="D11" s="11" t="str">
        <f t="shared" si="1"/>
        <v>2C</v>
      </c>
      <c r="E11" s="11" t="str">
        <f>IF(ISNA(VLOOKUP(C11,'&gt;1000 - inscrits'!$D$2:$F$27,2,0)&amp;" "&amp;VLOOKUP(C11,'&gt;1000 - inscrits'!$D$2:$F$27,3,0)),"",VLOOKUP(C11,'&gt;1000 - inscrits'!$D$2:$F$27,2,0)&amp;" "&amp;VLOOKUP(C11,'&gt;1000 - inscrits'!$D$2:$F$27,3,0))</f>
        <v>WOZNIAK Dominique</v>
      </c>
      <c r="F11" s="22">
        <v>2</v>
      </c>
    </row>
    <row r="12" spans="1:6">
      <c r="A12" t="str">
        <f t="shared" ref="A12:A13" si="6">A11</f>
        <v>C</v>
      </c>
      <c r="B12">
        <f t="shared" si="4"/>
        <v>3</v>
      </c>
      <c r="C12" s="10" t="str">
        <f t="shared" si="0"/>
        <v>C3</v>
      </c>
      <c r="D12" s="11" t="str">
        <f t="shared" si="1"/>
        <v>3C</v>
      </c>
      <c r="E12" s="11" t="str">
        <f>IF(ISNA(VLOOKUP(C12,'&gt;1000 - inscrits'!$D$2:$F$27,2,0)&amp;" "&amp;VLOOKUP(C12,'&gt;1000 - inscrits'!$D$2:$F$27,3,0)),"",VLOOKUP(C12,'&gt;1000 - inscrits'!$D$2:$F$27,2,0)&amp;" "&amp;VLOOKUP(C12,'&gt;1000 - inscrits'!$D$2:$F$27,3,0))</f>
        <v>DEPEYRE Mathieu</v>
      </c>
      <c r="F12" s="22">
        <v>3</v>
      </c>
    </row>
    <row r="13" spans="1:6" ht="15" thickBot="1">
      <c r="A13" t="str">
        <f t="shared" si="6"/>
        <v>C</v>
      </c>
      <c r="B13">
        <f t="shared" si="4"/>
        <v>4</v>
      </c>
      <c r="C13" s="12" t="str">
        <f t="shared" si="0"/>
        <v>C4</v>
      </c>
      <c r="D13" s="13" t="str">
        <f t="shared" si="1"/>
        <v>C</v>
      </c>
      <c r="E13" s="13" t="str">
        <f>IF(ISNA(VLOOKUP(C13,'&gt;1000 - inscrits'!$D$2:$F$27,2,0)&amp;" "&amp;VLOOKUP(C13,'&gt;1000 - inscrits'!$D$2:$F$27,3,0)),"",VLOOKUP(C13,'&gt;1000 - inscrits'!$D$2:$F$27,2,0)&amp;" "&amp;VLOOKUP(C13,'&gt;1000 - inscrits'!$D$2:$F$27,3,0))</f>
        <v/>
      </c>
      <c r="F13" s="23"/>
    </row>
    <row r="14" spans="1:6">
      <c r="A14" t="s">
        <v>87</v>
      </c>
      <c r="B14">
        <f t="shared" si="4"/>
        <v>1</v>
      </c>
      <c r="C14" s="8" t="str">
        <f t="shared" si="0"/>
        <v>D1</v>
      </c>
      <c r="D14" s="9" t="str">
        <f t="shared" si="1"/>
        <v>D</v>
      </c>
      <c r="E14" s="9" t="str">
        <f>IF(ISNA(VLOOKUP(C14,'&gt;1000 - inscrits'!$D$2:$F$27,2,0)&amp;" "&amp;VLOOKUP(C14,'&gt;1000 - inscrits'!$D$2:$F$27,3,0)),"",VLOOKUP(C14,'&gt;1000 - inscrits'!$D$2:$F$27,2,0)&amp;" "&amp;VLOOKUP(C14,'&gt;1000 - inscrits'!$D$2:$F$27,3,0))</f>
        <v/>
      </c>
      <c r="F14" s="21"/>
    </row>
    <row r="15" spans="1:6">
      <c r="A15" t="str">
        <f>A14</f>
        <v>D</v>
      </c>
      <c r="B15">
        <f t="shared" si="4"/>
        <v>2</v>
      </c>
      <c r="C15" s="10" t="str">
        <f t="shared" si="0"/>
        <v>D2</v>
      </c>
      <c r="D15" s="11" t="str">
        <f t="shared" si="1"/>
        <v>1D</v>
      </c>
      <c r="E15" s="11" t="str">
        <f>IF(ISNA(VLOOKUP(C15,'&gt;1000 - inscrits'!$D$2:$F$27,2,0)&amp;" "&amp;VLOOKUP(C15,'&gt;1000 - inscrits'!$D$2:$F$27,3,0)),"",VLOOKUP(C15,'&gt;1000 - inscrits'!$D$2:$F$27,2,0)&amp;" "&amp;VLOOKUP(C15,'&gt;1000 - inscrits'!$D$2:$F$27,3,0))</f>
        <v>GUITTON Frédérik</v>
      </c>
      <c r="F15" s="22">
        <v>1</v>
      </c>
    </row>
    <row r="16" spans="1:6">
      <c r="A16" t="str">
        <f t="shared" ref="A16:A17" si="7">A15</f>
        <v>D</v>
      </c>
      <c r="B16">
        <f t="shared" si="4"/>
        <v>3</v>
      </c>
      <c r="C16" s="10" t="str">
        <f t="shared" si="0"/>
        <v>D3</v>
      </c>
      <c r="D16" s="11" t="str">
        <f t="shared" si="1"/>
        <v>2D</v>
      </c>
      <c r="E16" s="11" t="str">
        <f>IF(ISNA(VLOOKUP(C16,'&gt;1000 - inscrits'!$D$2:$F$27,2,0)&amp;" "&amp;VLOOKUP(C16,'&gt;1000 - inscrits'!$D$2:$F$27,3,0)),"",VLOOKUP(C16,'&gt;1000 - inscrits'!$D$2:$F$27,2,0)&amp;" "&amp;VLOOKUP(C16,'&gt;1000 - inscrits'!$D$2:$F$27,3,0))</f>
        <v>RAYMOND Thierry</v>
      </c>
      <c r="F16" s="22">
        <v>2</v>
      </c>
    </row>
    <row r="17" spans="1:6" ht="15" thickBot="1">
      <c r="A17" t="str">
        <f t="shared" si="7"/>
        <v>D</v>
      </c>
      <c r="B17">
        <f t="shared" si="4"/>
        <v>4</v>
      </c>
      <c r="C17" s="12" t="str">
        <f t="shared" si="0"/>
        <v>D4</v>
      </c>
      <c r="D17" s="13" t="str">
        <f t="shared" si="1"/>
        <v>3D</v>
      </c>
      <c r="E17" s="13" t="str">
        <f>IF(ISNA(VLOOKUP(C17,'&gt;1000 - inscrits'!$D$2:$F$27,2,0)&amp;" "&amp;VLOOKUP(C17,'&gt;1000 - inscrits'!$D$2:$F$27,3,0)),"",VLOOKUP(C17,'&gt;1000 - inscrits'!$D$2:$F$27,2,0)&amp;" "&amp;VLOOKUP(C17,'&gt;1000 - inscrits'!$D$2:$F$27,3,0))</f>
        <v>MARCE Luc</v>
      </c>
      <c r="F17" s="23">
        <v>3</v>
      </c>
    </row>
    <row r="18" spans="1:6">
      <c r="A18" t="s">
        <v>83</v>
      </c>
      <c r="B18">
        <f t="shared" si="4"/>
        <v>1</v>
      </c>
      <c r="C18" s="8" t="str">
        <f t="shared" si="0"/>
        <v>E1</v>
      </c>
      <c r="D18" s="9" t="str">
        <f t="shared" si="1"/>
        <v>E</v>
      </c>
      <c r="E18" s="9" t="str">
        <f>IF(ISNA(VLOOKUP(C18,'&gt;1000 - inscrits'!$D$2:$F$27,2,0)&amp;" "&amp;VLOOKUP(C18,'&gt;1000 - inscrits'!$D$2:$F$27,3,0)),"",VLOOKUP(C18,'&gt;1000 - inscrits'!$D$2:$F$27,2,0)&amp;" "&amp;VLOOKUP(C18,'&gt;1000 - inscrits'!$D$2:$F$27,3,0))</f>
        <v/>
      </c>
      <c r="F18" s="21"/>
    </row>
    <row r="19" spans="1:6">
      <c r="A19" t="str">
        <f>A18</f>
        <v>E</v>
      </c>
      <c r="B19">
        <f t="shared" si="4"/>
        <v>2</v>
      </c>
      <c r="C19" s="10" t="str">
        <f t="shared" si="0"/>
        <v>E2</v>
      </c>
      <c r="D19" s="11" t="str">
        <f t="shared" si="1"/>
        <v>1E</v>
      </c>
      <c r="E19" s="11" t="str">
        <f>IF(ISNA(VLOOKUP(C19,'&gt;1000 - inscrits'!$D$2:$F$27,2,0)&amp;" "&amp;VLOOKUP(C19,'&gt;1000 - inscrits'!$D$2:$F$27,3,0)),"",VLOOKUP(C19,'&gt;1000 - inscrits'!$D$2:$F$27,2,0)&amp;" "&amp;VLOOKUP(C19,'&gt;1000 - inscrits'!$D$2:$F$27,3,0))</f>
        <v>LECOURT Sébastien</v>
      </c>
      <c r="F19" s="22">
        <v>1</v>
      </c>
    </row>
    <row r="20" spans="1:6">
      <c r="A20" t="str">
        <f t="shared" ref="A20:A21" si="8">A19</f>
        <v>E</v>
      </c>
      <c r="B20">
        <f t="shared" si="4"/>
        <v>3</v>
      </c>
      <c r="C20" s="10" t="str">
        <f t="shared" si="0"/>
        <v>E3</v>
      </c>
      <c r="D20" s="11" t="str">
        <f t="shared" si="1"/>
        <v>3E</v>
      </c>
      <c r="E20" s="11" t="str">
        <f>IF(ISNA(VLOOKUP(C20,'&gt;1000 - inscrits'!$D$2:$F$27,2,0)&amp;" "&amp;VLOOKUP(C20,'&gt;1000 - inscrits'!$D$2:$F$27,3,0)),"",VLOOKUP(C20,'&gt;1000 - inscrits'!$D$2:$F$27,2,0)&amp;" "&amp;VLOOKUP(C20,'&gt;1000 - inscrits'!$D$2:$F$27,3,0))</f>
        <v>DUBOIS Karen</v>
      </c>
      <c r="F20" s="22">
        <v>3</v>
      </c>
    </row>
    <row r="21" spans="1:6" ht="15" thickBot="1">
      <c r="A21" t="str">
        <f t="shared" si="8"/>
        <v>E</v>
      </c>
      <c r="B21">
        <f t="shared" si="4"/>
        <v>4</v>
      </c>
      <c r="C21" s="12" t="str">
        <f t="shared" si="0"/>
        <v>E4</v>
      </c>
      <c r="D21" s="13" t="str">
        <f t="shared" si="1"/>
        <v>2E</v>
      </c>
      <c r="E21" s="13" t="str">
        <f>IF(ISNA(VLOOKUP(C21,'&gt;1000 - inscrits'!$D$2:$F$27,2,0)&amp;" "&amp;VLOOKUP(C21,'&gt;1000 - inscrits'!$D$2:$F$27,3,0)),"",VLOOKUP(C21,'&gt;1000 - inscrits'!$D$2:$F$27,2,0)&amp;" "&amp;VLOOKUP(C21,'&gt;1000 - inscrits'!$D$2:$F$27,3,0))</f>
        <v>LINARD Maxime</v>
      </c>
      <c r="F21" s="23">
        <v>2</v>
      </c>
    </row>
    <row r="22" spans="1:6">
      <c r="A22" t="s">
        <v>88</v>
      </c>
      <c r="B22">
        <f t="shared" si="4"/>
        <v>1</v>
      </c>
      <c r="C22" s="8" t="str">
        <f t="shared" si="0"/>
        <v>F1</v>
      </c>
      <c r="D22" s="9" t="str">
        <f t="shared" si="1"/>
        <v>1F</v>
      </c>
      <c r="E22" s="9" t="str">
        <f>IF(ISNA(VLOOKUP(C22,'&gt;1000 - inscrits'!$D$2:$F$27,2,0)&amp;" "&amp;VLOOKUP(C22,'&gt;1000 - inscrits'!$D$2:$F$27,3,0)),"",VLOOKUP(C22,'&gt;1000 - inscrits'!$D$2:$F$27,2,0)&amp;" "&amp;VLOOKUP(C22,'&gt;1000 - inscrits'!$D$2:$F$27,3,0))</f>
        <v>TAIB Nicolas</v>
      </c>
      <c r="F22" s="21">
        <v>1</v>
      </c>
    </row>
    <row r="23" spans="1:6">
      <c r="A23" t="str">
        <f>A22</f>
        <v>F</v>
      </c>
      <c r="B23">
        <f t="shared" si="4"/>
        <v>2</v>
      </c>
      <c r="C23" s="10" t="str">
        <f t="shared" si="0"/>
        <v>F2</v>
      </c>
      <c r="D23" s="11" t="str">
        <f t="shared" si="1"/>
        <v>2F</v>
      </c>
      <c r="E23" s="11" t="str">
        <f>IF(ISNA(VLOOKUP(C23,'&gt;1000 - inscrits'!$D$2:$F$27,2,0)&amp;" "&amp;VLOOKUP(C23,'&gt;1000 - inscrits'!$D$2:$F$27,3,0)),"",VLOOKUP(C23,'&gt;1000 - inscrits'!$D$2:$F$27,2,0)&amp;" "&amp;VLOOKUP(C23,'&gt;1000 - inscrits'!$D$2:$F$27,3,0))</f>
        <v>BOUVIER Jérôme</v>
      </c>
      <c r="F23" s="22">
        <v>2</v>
      </c>
    </row>
    <row r="24" spans="1:6">
      <c r="A24" t="str">
        <f t="shared" ref="A24:A25" si="9">A23</f>
        <v>F</v>
      </c>
      <c r="B24">
        <f t="shared" si="4"/>
        <v>3</v>
      </c>
      <c r="C24" s="10" t="str">
        <f t="shared" si="0"/>
        <v>F3</v>
      </c>
      <c r="D24" s="11" t="str">
        <f t="shared" si="1"/>
        <v>F</v>
      </c>
      <c r="E24" s="11" t="str">
        <f>IF(ISNA(VLOOKUP(C24,'&gt;1000 - inscrits'!$D$2:$F$27,2,0)&amp;" "&amp;VLOOKUP(C24,'&gt;1000 - inscrits'!$D$2:$F$27,3,0)),"",VLOOKUP(C24,'&gt;1000 - inscrits'!$D$2:$F$27,2,0)&amp;" "&amp;VLOOKUP(C24,'&gt;1000 - inscrits'!$D$2:$F$27,3,0))</f>
        <v>NGUYEN Phuong</v>
      </c>
      <c r="F24" s="22"/>
    </row>
    <row r="25" spans="1:6" ht="15" thickBot="1">
      <c r="A25" t="str">
        <f t="shared" si="9"/>
        <v>F</v>
      </c>
      <c r="B25">
        <f t="shared" si="4"/>
        <v>4</v>
      </c>
      <c r="C25" s="12" t="str">
        <f t="shared" si="0"/>
        <v>F4</v>
      </c>
      <c r="D25" s="13" t="str">
        <f t="shared" si="1"/>
        <v>F</v>
      </c>
      <c r="E25" s="13" t="str">
        <f>IF(ISNA(VLOOKUP(C25,'&gt;1000 - inscrits'!$D$2:$F$27,2,0)&amp;" "&amp;VLOOKUP(C25,'&gt;1000 - inscrits'!$D$2:$F$27,3,0)),"",VLOOKUP(C25,'&gt;1000 - inscrits'!$D$2:$F$27,2,0)&amp;" "&amp;VLOOKUP(C25,'&gt;1000 - inscrits'!$D$2:$F$27,3,0))</f>
        <v>LABORD Jérôme</v>
      </c>
      <c r="F25" s="23"/>
    </row>
    <row r="26" spans="1:6">
      <c r="A26" t="s">
        <v>89</v>
      </c>
      <c r="B26">
        <f t="shared" si="4"/>
        <v>1</v>
      </c>
      <c r="C26" s="8" t="str">
        <f t="shared" si="0"/>
        <v>G1</v>
      </c>
      <c r="D26" s="9" t="str">
        <f t="shared" si="1"/>
        <v>1G</v>
      </c>
      <c r="E26" s="9" t="str">
        <f>IF(ISNA(VLOOKUP(C26,'&gt;1000 - inscrits'!$D$2:$F$27,2,0)&amp;" "&amp;VLOOKUP(C26,'&gt;1000 - inscrits'!$D$2:$F$27,3,0)),"",VLOOKUP(C26,'&gt;1000 - inscrits'!$D$2:$F$27,2,0)&amp;" "&amp;VLOOKUP(C26,'&gt;1000 - inscrits'!$D$2:$F$27,3,0))</f>
        <v>PEREZ Stéphane</v>
      </c>
      <c r="F26" s="21">
        <v>1</v>
      </c>
    </row>
    <row r="27" spans="1:6">
      <c r="A27" t="str">
        <f>A26</f>
        <v>G</v>
      </c>
      <c r="B27">
        <f t="shared" si="4"/>
        <v>2</v>
      </c>
      <c r="C27" s="10" t="str">
        <f t="shared" si="0"/>
        <v>G2</v>
      </c>
      <c r="D27" s="11" t="str">
        <f t="shared" si="1"/>
        <v>2G</v>
      </c>
      <c r="E27" s="11" t="str">
        <f>IF(ISNA(VLOOKUP(C27,'&gt;1000 - inscrits'!$D$2:$F$27,2,0)&amp;" "&amp;VLOOKUP(C27,'&gt;1000 - inscrits'!$D$2:$F$27,3,0)),"",VLOOKUP(C27,'&gt;1000 - inscrits'!$D$2:$F$27,2,0)&amp;" "&amp;VLOOKUP(C27,'&gt;1000 - inscrits'!$D$2:$F$27,3,0))</f>
        <v>NICHILO Davy</v>
      </c>
      <c r="F27" s="22">
        <v>2</v>
      </c>
    </row>
    <row r="28" spans="1:6">
      <c r="A28" t="str">
        <f t="shared" ref="A28:A29" si="10">A27</f>
        <v>G</v>
      </c>
      <c r="B28">
        <f t="shared" si="4"/>
        <v>3</v>
      </c>
      <c r="C28" s="10" t="str">
        <f t="shared" si="0"/>
        <v>G3</v>
      </c>
      <c r="D28" s="11" t="str">
        <f t="shared" si="1"/>
        <v>0G</v>
      </c>
      <c r="E28" s="11" t="str">
        <f>IF(ISNA(VLOOKUP(C28,'&gt;1000 - inscrits'!$D$2:$F$27,2,0)&amp;" "&amp;VLOOKUP(C28,'&gt;1000 - inscrits'!$D$2:$F$27,3,0)),"",VLOOKUP(C28,'&gt;1000 - inscrits'!$D$2:$F$27,2,0)&amp;" "&amp;VLOOKUP(C28,'&gt;1000 - inscrits'!$D$2:$F$27,3,0))</f>
        <v>RIEUSSET Guilhem</v>
      </c>
      <c r="F28" s="22">
        <v>0</v>
      </c>
    </row>
    <row r="29" spans="1:6" ht="15" thickBot="1">
      <c r="A29" t="str">
        <f t="shared" si="10"/>
        <v>G</v>
      </c>
      <c r="B29">
        <f t="shared" si="4"/>
        <v>4</v>
      </c>
      <c r="C29" s="12" t="str">
        <f t="shared" si="0"/>
        <v>G4</v>
      </c>
      <c r="D29" s="13" t="str">
        <f t="shared" si="1"/>
        <v>0G</v>
      </c>
      <c r="E29" s="13" t="str">
        <f>IF(ISNA(VLOOKUP(C29,'&gt;1000 - inscrits'!$D$2:$F$27,2,0)&amp;" "&amp;VLOOKUP(C29,'&gt;1000 - inscrits'!$D$2:$F$27,3,0)),"",VLOOKUP(C29,'&gt;1000 - inscrits'!$D$2:$F$27,2,0)&amp;" "&amp;VLOOKUP(C29,'&gt;1000 - inscrits'!$D$2:$F$27,3,0))</f>
        <v>CAMPOS Samuel</v>
      </c>
      <c r="F29" s="23">
        <v>0</v>
      </c>
    </row>
    <row r="30" spans="1:6">
      <c r="A30" t="s">
        <v>84</v>
      </c>
      <c r="B30">
        <f t="shared" si="4"/>
        <v>1</v>
      </c>
      <c r="C30" s="8" t="str">
        <f t="shared" si="0"/>
        <v>H1</v>
      </c>
      <c r="D30" s="9" t="str">
        <f t="shared" si="1"/>
        <v>1H</v>
      </c>
      <c r="E30" s="9" t="str">
        <f>IF(ISNA(VLOOKUP(C30,'&gt;1000 - inscrits'!$D$2:$F$27,2,0)&amp;" "&amp;VLOOKUP(C30,'&gt;1000 - inscrits'!$D$2:$F$27,3,0)),"",VLOOKUP(C30,'&gt;1000 - inscrits'!$D$2:$F$27,2,0)&amp;" "&amp;VLOOKUP(C30,'&gt;1000 - inscrits'!$D$2:$F$27,3,0))</f>
        <v>LECOLLIER Mathis</v>
      </c>
      <c r="F30" s="21">
        <v>1</v>
      </c>
    </row>
    <row r="31" spans="1:6">
      <c r="A31" t="str">
        <f>A30</f>
        <v>H</v>
      </c>
      <c r="B31">
        <f t="shared" si="4"/>
        <v>2</v>
      </c>
      <c r="C31" s="10" t="str">
        <f t="shared" si="0"/>
        <v>H2</v>
      </c>
      <c r="D31" s="11" t="str">
        <f t="shared" si="1"/>
        <v>2H</v>
      </c>
      <c r="E31" s="11" t="str">
        <f>IF(ISNA(VLOOKUP(C31,'&gt;1000 - inscrits'!$D$2:$F$27,2,0)&amp;" "&amp;VLOOKUP(C31,'&gt;1000 - inscrits'!$D$2:$F$27,3,0)),"",VLOOKUP(C31,'&gt;1000 - inscrits'!$D$2:$F$27,2,0)&amp;" "&amp;VLOOKUP(C31,'&gt;1000 - inscrits'!$D$2:$F$27,3,0))</f>
        <v>DUFOUR Clément</v>
      </c>
      <c r="F31" s="22">
        <v>2</v>
      </c>
    </row>
    <row r="32" spans="1:6">
      <c r="A32" t="str">
        <f t="shared" ref="A32:A33" si="11">A31</f>
        <v>H</v>
      </c>
      <c r="B32">
        <f t="shared" si="4"/>
        <v>3</v>
      </c>
      <c r="C32" s="10" t="str">
        <f t="shared" si="0"/>
        <v>H3</v>
      </c>
      <c r="D32" s="11" t="str">
        <f t="shared" si="1"/>
        <v>0H</v>
      </c>
      <c r="E32" s="11" t="str">
        <f>IF(ISNA(VLOOKUP(C32,'&gt;1000 - inscrits'!$D$2:$F$27,2,0)&amp;" "&amp;VLOOKUP(C32,'&gt;1000 - inscrits'!$D$2:$F$27,3,0)),"",VLOOKUP(C32,'&gt;1000 - inscrits'!$D$2:$F$27,2,0)&amp;" "&amp;VLOOKUP(C32,'&gt;1000 - inscrits'!$D$2:$F$27,3,0))</f>
        <v>ZHU Yue</v>
      </c>
      <c r="F32" s="22">
        <v>0</v>
      </c>
    </row>
    <row r="33" spans="1:6" ht="15" thickBot="1">
      <c r="A33" t="str">
        <f t="shared" si="11"/>
        <v>H</v>
      </c>
      <c r="B33">
        <f t="shared" si="4"/>
        <v>4</v>
      </c>
      <c r="C33" s="12" t="str">
        <f t="shared" si="0"/>
        <v>H4</v>
      </c>
      <c r="D33" s="13" t="str">
        <f t="shared" si="1"/>
        <v>0H</v>
      </c>
      <c r="E33" s="13" t="str">
        <f>IF(ISNA(VLOOKUP(C33,'&gt;1000 - inscrits'!$D$2:$F$27,2,0)&amp;" "&amp;VLOOKUP(C33,'&gt;1000 - inscrits'!$D$2:$F$27,3,0)),"",VLOOKUP(C33,'&gt;1000 - inscrits'!$D$2:$F$27,2,0)&amp;" "&amp;VLOOKUP(C33,'&gt;1000 - inscrits'!$D$2:$F$27,3,0))</f>
        <v>CORNEJO Alberto</v>
      </c>
      <c r="F33" s="2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O1" sqref="O1"/>
    </sheetView>
  </sheetViews>
  <sheetFormatPr baseColWidth="10" defaultRowHeight="14.25"/>
  <cols>
    <col min="1" max="1" width="6.875" customWidth="1"/>
    <col min="2" max="2" width="3.25" customWidth="1"/>
    <col min="3" max="3" width="19.125" customWidth="1"/>
    <col min="4" max="4" width="3.25" customWidth="1"/>
    <col min="5" max="5" width="5" customWidth="1"/>
    <col min="6" max="6" width="19.375" customWidth="1"/>
    <col min="7" max="7" width="3.25" customWidth="1"/>
    <col min="8" max="8" width="4.625" customWidth="1"/>
    <col min="9" max="9" width="19.125" customWidth="1"/>
    <col min="10" max="10" width="3.25" customWidth="1"/>
    <col min="11" max="11" width="4.5" customWidth="1"/>
    <col min="12" max="12" width="17.125" customWidth="1"/>
  </cols>
  <sheetData>
    <row r="1" spans="1:13">
      <c r="A1" t="s">
        <v>81</v>
      </c>
      <c r="B1" s="5">
        <v>1</v>
      </c>
      <c r="C1" s="14" t="str">
        <f>VLOOKUP(A1,'&gt;1000 - poules'!$D$2:$E$33,2,0)</f>
        <v>ARMAND Mattéo</v>
      </c>
      <c r="D1" s="5">
        <v>1</v>
      </c>
      <c r="E1" t="str">
        <f>IF(B1&lt;&gt;"",A1,A2)</f>
        <v>1A</v>
      </c>
      <c r="F1" s="14" t="str">
        <f>VLOOKUP(E1,$A$1:$C$16,3,0)</f>
        <v>ARMAND Mattéo</v>
      </c>
    </row>
    <row r="2" spans="1:13" ht="15" thickBot="1">
      <c r="A2" t="s">
        <v>98</v>
      </c>
      <c r="B2" s="5"/>
      <c r="C2" s="15" t="str">
        <f>VLOOKUP(A2,'&gt;1000 - poules'!$D$2:$E$33,2,0)</f>
        <v>FARRE Olivier</v>
      </c>
      <c r="D2" s="5"/>
      <c r="E2" t="str">
        <f>IF(B3&lt;&gt;"",A3,A4)</f>
        <v>1H</v>
      </c>
      <c r="F2" s="15" t="str">
        <f>VLOOKUP(E2,$A$1:$C$16,3,0)</f>
        <v>LECOLLIER Mathis</v>
      </c>
    </row>
    <row r="3" spans="1:13">
      <c r="A3" t="s">
        <v>99</v>
      </c>
      <c r="B3" s="5">
        <v>1</v>
      </c>
      <c r="C3" s="14" t="str">
        <f>VLOOKUP(A3,'&gt;1000 - poules'!$D$2:$E$33,2,0)</f>
        <v>LECOLLIER Mathis</v>
      </c>
      <c r="G3" s="5">
        <v>1</v>
      </c>
      <c r="H3" t="str">
        <f>IF(D1&lt;&gt;"",E1,E2)</f>
        <v>1A</v>
      </c>
      <c r="I3" s="14" t="str">
        <f t="shared" ref="I3:I4" si="0">VLOOKUP(H3,$A$1:$C$16,3,0)</f>
        <v>ARMAND Mattéo</v>
      </c>
    </row>
    <row r="4" spans="1:13" ht="15" thickBot="1">
      <c r="A4" t="s">
        <v>100</v>
      </c>
      <c r="B4" s="5"/>
      <c r="C4" s="15" t="str">
        <f>VLOOKUP(A4,'&gt;1000 - poules'!$D$2:$E$33,2,0)</f>
        <v>NICHILO Davy</v>
      </c>
      <c r="G4" s="5"/>
      <c r="H4" t="str">
        <f>IF(D5&lt;&gt;"",E5,E6)</f>
        <v>1D</v>
      </c>
      <c r="I4" s="15" t="str">
        <f t="shared" si="0"/>
        <v>GUITTON Frédérik</v>
      </c>
    </row>
    <row r="5" spans="1:13">
      <c r="A5" t="s">
        <v>101</v>
      </c>
      <c r="B5" s="5"/>
      <c r="C5" s="14" t="str">
        <f>VLOOKUP(A5,'&gt;1000 - poules'!$D$2:$E$33,2,0)</f>
        <v>LECOURT Sébastien</v>
      </c>
      <c r="D5" s="5"/>
      <c r="E5" t="str">
        <f>IF(B5&lt;&gt;"",A5,A6)</f>
        <v>2F</v>
      </c>
      <c r="F5" s="14" t="str">
        <f>VLOOKUP(E5,$A$1:$C$16,3,0)</f>
        <v>BOUVIER Jérôme</v>
      </c>
      <c r="J5" s="5">
        <v>1</v>
      </c>
      <c r="K5" t="str">
        <f>IF(G3&lt;&gt;"",H3,H4)</f>
        <v>1A</v>
      </c>
      <c r="L5" s="14" t="str">
        <f t="shared" ref="L5:L6" si="1">VLOOKUP(K5,$A$1:$C$16,3,0)</f>
        <v>ARMAND Mattéo</v>
      </c>
      <c r="M5">
        <f>IF(J5&lt;&gt;"",1,2)</f>
        <v>1</v>
      </c>
    </row>
    <row r="6" spans="1:13" ht="15" thickBot="1">
      <c r="A6" t="s">
        <v>102</v>
      </c>
      <c r="B6" s="5">
        <v>1</v>
      </c>
      <c r="C6" s="15" t="str">
        <f>VLOOKUP(A6,'&gt;1000 - poules'!$D$2:$E$33,2,0)</f>
        <v>BOUVIER Jérôme</v>
      </c>
      <c r="D6" s="5">
        <v>1</v>
      </c>
      <c r="E6" t="str">
        <f>IF(B7&lt;&gt;"",A7,A8)</f>
        <v>1D</v>
      </c>
      <c r="F6" s="15" t="str">
        <f>VLOOKUP(E6,$A$1:$C$16,3,0)</f>
        <v>GUITTON Frédérik</v>
      </c>
      <c r="J6" s="5"/>
      <c r="K6" t="str">
        <f>IF(G7&lt;&gt;"",H7,H8)</f>
        <v>1G</v>
      </c>
      <c r="L6" s="15" t="str">
        <f t="shared" si="1"/>
        <v>PEREZ Stéphane</v>
      </c>
      <c r="M6">
        <f>IF(J6&lt;&gt;"",1,2)</f>
        <v>2</v>
      </c>
    </row>
    <row r="7" spans="1:13">
      <c r="A7" t="s">
        <v>103</v>
      </c>
      <c r="B7" s="5">
        <v>1</v>
      </c>
      <c r="C7" s="14" t="str">
        <f>VLOOKUP(A7,'&gt;1000 - poules'!$D$2:$E$33,2,0)</f>
        <v>GUITTON Frédérik</v>
      </c>
      <c r="G7" s="5"/>
      <c r="H7" t="str">
        <f>IF(D9&lt;&gt;"",E9,E10)</f>
        <v>1F</v>
      </c>
      <c r="I7" s="14" t="str">
        <f t="shared" ref="I7:I8" si="2">VLOOKUP(H7,$A$1:$C$16,3,0)</f>
        <v>TAIB Nicolas</v>
      </c>
    </row>
    <row r="8" spans="1:13" ht="15" thickBot="1">
      <c r="A8" t="s">
        <v>104</v>
      </c>
      <c r="B8" s="5"/>
      <c r="C8" s="15" t="str">
        <f>VLOOKUP(A8,'&gt;1000 - poules'!$D$2:$E$33,2,0)</f>
        <v>WOZNIAK Dominique</v>
      </c>
      <c r="G8" s="5">
        <v>1</v>
      </c>
      <c r="H8" t="str">
        <f>IF(D13&lt;&gt;"",E13,E14)</f>
        <v>1G</v>
      </c>
      <c r="I8" s="15" t="str">
        <f t="shared" si="2"/>
        <v>PEREZ Stéphane</v>
      </c>
    </row>
    <row r="9" spans="1:13">
      <c r="A9" t="s">
        <v>105</v>
      </c>
      <c r="B9" s="5">
        <v>1</v>
      </c>
      <c r="C9" s="14" t="str">
        <f>VLOOKUP(A9,'&gt;1000 - poules'!$D$2:$E$33,2,0)</f>
        <v>RAYMOND Adrien</v>
      </c>
      <c r="D9" s="5"/>
      <c r="E9" t="str">
        <f>IF(B9&lt;&gt;"",A9,A10)</f>
        <v>1C</v>
      </c>
      <c r="F9" s="14" t="str">
        <f>VLOOKUP(E9,$A$1:$C$16,3,0)</f>
        <v>RAYMOND Adrien</v>
      </c>
      <c r="J9" s="5"/>
      <c r="K9" t="str">
        <f>IF(G3="",H3,H4)</f>
        <v>1D</v>
      </c>
      <c r="L9" s="14" t="str">
        <f t="shared" ref="L9:L10" si="3">VLOOKUP(K9,$A$1:$C$16,3,0)</f>
        <v>GUITTON Frédérik</v>
      </c>
      <c r="M9">
        <f>IF(J9&lt;&gt;"",3,4)</f>
        <v>4</v>
      </c>
    </row>
    <row r="10" spans="1:13" ht="15" thickBot="1">
      <c r="A10" t="s">
        <v>106</v>
      </c>
      <c r="B10" s="5"/>
      <c r="C10" s="15" t="str">
        <f>VLOOKUP(A10,'&gt;1000 - poules'!$D$2:$E$33,2,0)</f>
        <v>RAYMOND Thierry</v>
      </c>
      <c r="D10" s="5">
        <v>1</v>
      </c>
      <c r="E10" t="str">
        <f>IF(B11&lt;&gt;"",A11,A12)</f>
        <v>1F</v>
      </c>
      <c r="F10" s="15" t="str">
        <f>VLOOKUP(E10,$A$1:$C$16,3,0)</f>
        <v>TAIB Nicolas</v>
      </c>
      <c r="J10" s="5">
        <v>1</v>
      </c>
      <c r="K10" t="str">
        <f>IF(G7="",H7,H8)</f>
        <v>1F</v>
      </c>
      <c r="L10" s="15" t="str">
        <f t="shared" si="3"/>
        <v>TAIB Nicolas</v>
      </c>
      <c r="M10">
        <f>IF(J10&lt;&gt;"",3,4)</f>
        <v>3</v>
      </c>
    </row>
    <row r="11" spans="1:13">
      <c r="A11" t="s">
        <v>107</v>
      </c>
      <c r="B11" s="5">
        <v>1</v>
      </c>
      <c r="C11" s="14" t="str">
        <f>VLOOKUP(A11,'&gt;1000 - poules'!$D$2:$E$33,2,0)</f>
        <v>TAIB Nicolas</v>
      </c>
      <c r="G11" s="5"/>
      <c r="H11" t="str">
        <f>IF(D1="",E1,E2)</f>
        <v>1H</v>
      </c>
      <c r="I11" s="14" t="str">
        <f t="shared" ref="I11:I12" si="4">VLOOKUP(H11,$A$1:$C$16,3,0)</f>
        <v>LECOLLIER Mathis</v>
      </c>
    </row>
    <row r="12" spans="1:13" ht="15" thickBot="1">
      <c r="A12" t="s">
        <v>108</v>
      </c>
      <c r="B12" s="5"/>
      <c r="C12" s="15" t="str">
        <f>VLOOKUP(A12,'&gt;1000 - poules'!$D$2:$E$33,2,0)</f>
        <v>LINARD Maxime</v>
      </c>
      <c r="G12" s="5">
        <v>1</v>
      </c>
      <c r="H12" t="str">
        <f>IF(D5="",E5,E6)</f>
        <v>2F</v>
      </c>
      <c r="I12" s="15" t="str">
        <f t="shared" si="4"/>
        <v>BOUVIER Jérôme</v>
      </c>
    </row>
    <row r="13" spans="1:13">
      <c r="A13" t="s">
        <v>109</v>
      </c>
      <c r="B13" s="5">
        <v>1</v>
      </c>
      <c r="C13" s="14" t="str">
        <f>VLOOKUP(A13,'&gt;1000 - poules'!$D$2:$E$33,2,0)</f>
        <v>PEREZ Stéphane</v>
      </c>
      <c r="D13" s="5">
        <v>1</v>
      </c>
      <c r="E13" t="str">
        <f>IF(B13&lt;&gt;"",A13,A14)</f>
        <v>1G</v>
      </c>
      <c r="F13" s="14" t="str">
        <f>VLOOKUP(E13,$A$1:$C$16,3,0)</f>
        <v>PEREZ Stéphane</v>
      </c>
      <c r="J13" s="5">
        <v>1</v>
      </c>
      <c r="K13" t="str">
        <f>IF(G11&lt;&gt;"",H11,H12)</f>
        <v>2F</v>
      </c>
      <c r="L13" s="14" t="str">
        <f t="shared" ref="L13:L14" si="5">VLOOKUP(K13,$A$1:$C$16,3,0)</f>
        <v>BOUVIER Jérôme</v>
      </c>
      <c r="M13">
        <f>IF(J13&lt;&gt;"",5,6)</f>
        <v>5</v>
      </c>
    </row>
    <row r="14" spans="1:13" ht="15" thickBot="1">
      <c r="A14" t="s">
        <v>110</v>
      </c>
      <c r="B14" s="5"/>
      <c r="C14" s="15" t="str">
        <f>VLOOKUP(A14,'&gt;1000 - poules'!$D$2:$E$33,2,0)</f>
        <v>DUFOUR Clément</v>
      </c>
      <c r="D14" s="5"/>
      <c r="E14" t="str">
        <f>IF(B15&lt;&gt;"",A15,A16)</f>
        <v>2A</v>
      </c>
      <c r="F14" s="15" t="str">
        <f>VLOOKUP(E14,$A$1:$C$16,3,0)</f>
        <v>BALDASSARI Gilles</v>
      </c>
      <c r="J14" s="5"/>
      <c r="K14" t="str">
        <f>IF(G15&lt;&gt;"",H15,H16)</f>
        <v>1C</v>
      </c>
      <c r="L14" s="15" t="str">
        <f t="shared" si="5"/>
        <v>RAYMOND Adrien</v>
      </c>
      <c r="M14">
        <f>IF(J14&lt;&gt;"",5,6)</f>
        <v>6</v>
      </c>
    </row>
    <row r="15" spans="1:13">
      <c r="A15" t="s">
        <v>111</v>
      </c>
      <c r="B15" s="5"/>
      <c r="C15" s="14" t="str">
        <f>VLOOKUP(A15,'&gt;1000 - poules'!$D$2:$E$33,2,0)</f>
        <v>LINARD Laurent</v>
      </c>
      <c r="G15" s="5">
        <v>1</v>
      </c>
      <c r="H15" t="str">
        <f>IF(D9="",E9,E10)</f>
        <v>1C</v>
      </c>
      <c r="I15" s="14" t="str">
        <f t="shared" ref="I15:I16" si="6">VLOOKUP(H15,$A$1:$C$16,3,0)</f>
        <v>RAYMOND Adrien</v>
      </c>
    </row>
    <row r="16" spans="1:13" ht="15" thickBot="1">
      <c r="A16" t="s">
        <v>112</v>
      </c>
      <c r="B16" s="5">
        <v>1</v>
      </c>
      <c r="C16" s="15" t="str">
        <f>VLOOKUP(A16,'&gt;1000 - poules'!$D$2:$E$33,2,0)</f>
        <v>BALDASSARI Gilles</v>
      </c>
      <c r="G16" s="5"/>
      <c r="H16" t="str">
        <f>IF(D13="",E13,E14)</f>
        <v>2A</v>
      </c>
      <c r="I16" s="15" t="str">
        <f t="shared" si="6"/>
        <v>BALDASSARI Gilles</v>
      </c>
    </row>
    <row r="17" spans="4:13">
      <c r="D17" s="5">
        <v>1</v>
      </c>
      <c r="E17" t="str">
        <f>IF(B1="",A1,A2)</f>
        <v>2B</v>
      </c>
      <c r="F17" s="14" t="str">
        <f>VLOOKUP(E17,$A$1:$C$16,3,0)</f>
        <v>FARRE Olivier</v>
      </c>
      <c r="J17" s="5"/>
      <c r="K17" t="str">
        <f>IF(G11="",H11,H12)</f>
        <v>1H</v>
      </c>
      <c r="L17" s="14" t="str">
        <f t="shared" ref="L17:L18" si="7">VLOOKUP(K17,$A$1:$C$16,3,0)</f>
        <v>LECOLLIER Mathis</v>
      </c>
      <c r="M17">
        <f>IF(J17&lt;&gt;"",7,8)</f>
        <v>8</v>
      </c>
    </row>
    <row r="18" spans="4:13" ht="15" thickBot="1">
      <c r="D18" s="5"/>
      <c r="E18" t="str">
        <f>IF(B3="",A3,A4)</f>
        <v>2G</v>
      </c>
      <c r="F18" s="15" t="str">
        <f>VLOOKUP(E18,$A$1:$C$16,3,0)</f>
        <v>NICHILO Davy</v>
      </c>
      <c r="J18" s="5">
        <v>1</v>
      </c>
      <c r="K18" t="str">
        <f>IF(G15="",H15,H16)</f>
        <v>2A</v>
      </c>
      <c r="L18" s="15" t="str">
        <f t="shared" si="7"/>
        <v>BALDASSARI Gilles</v>
      </c>
      <c r="M18">
        <f>IF(J18&lt;&gt;"",7,8)</f>
        <v>7</v>
      </c>
    </row>
    <row r="19" spans="4:13">
      <c r="G19" s="5"/>
      <c r="H19" t="str">
        <f>IF(D17&lt;&gt;"",E17,E18)</f>
        <v>2B</v>
      </c>
      <c r="I19" s="14" t="str">
        <f t="shared" ref="I19:I20" si="8">VLOOKUP(H19,$A$1:$C$16,3,0)</f>
        <v>FARRE Olivier</v>
      </c>
    </row>
    <row r="20" spans="4:13" ht="15" thickBot="1">
      <c r="G20" s="5">
        <v>1</v>
      </c>
      <c r="H20" t="str">
        <f>IF(D21&lt;&gt;"",E21,E22)</f>
        <v>1E</v>
      </c>
      <c r="I20" s="15" t="str">
        <f t="shared" si="8"/>
        <v>LECOURT Sébastien</v>
      </c>
    </row>
    <row r="21" spans="4:13">
      <c r="D21" s="5">
        <v>1</v>
      </c>
      <c r="E21" t="str">
        <f>IF(B5="",A5,A6)</f>
        <v>1E</v>
      </c>
      <c r="F21" s="14" t="str">
        <f>VLOOKUP(E21,$A$1:$C$16,3,0)</f>
        <v>LECOURT Sébastien</v>
      </c>
      <c r="J21" s="5">
        <v>1</v>
      </c>
      <c r="K21" t="str">
        <f>IF(G19&lt;&gt;"",H19,H20)</f>
        <v>1E</v>
      </c>
      <c r="L21" s="14" t="str">
        <f t="shared" ref="L21:L22" si="9">VLOOKUP(K21,$A$1:$C$16,3,0)</f>
        <v>LECOURT Sébastien</v>
      </c>
      <c r="M21">
        <f>IF(J21&lt;&gt;"",9,10)</f>
        <v>9</v>
      </c>
    </row>
    <row r="22" spans="4:13" ht="15" thickBot="1">
      <c r="D22" s="5"/>
      <c r="E22" t="str">
        <f>IF(B7="",A7,A8)</f>
        <v>2C</v>
      </c>
      <c r="F22" s="15" t="str">
        <f>VLOOKUP(E22,$A$1:$C$16,3,0)</f>
        <v>WOZNIAK Dominique</v>
      </c>
      <c r="J22" s="5"/>
      <c r="K22" t="str">
        <f>IF(G23&lt;&gt;"",H23,H24)</f>
        <v>1B</v>
      </c>
      <c r="L22" s="15" t="str">
        <f t="shared" si="9"/>
        <v>LINARD Laurent</v>
      </c>
      <c r="M22">
        <f>IF(J22&lt;&gt;"",9,10)</f>
        <v>10</v>
      </c>
    </row>
    <row r="23" spans="4:13">
      <c r="G23" s="5"/>
      <c r="H23" t="str">
        <f>IF(D25&lt;&gt;"",E25,E26)</f>
        <v>2D</v>
      </c>
      <c r="I23" s="14" t="str">
        <f t="shared" ref="I23:I24" si="10">VLOOKUP(H23,$A$1:$C$16,3,0)</f>
        <v>RAYMOND Thierry</v>
      </c>
    </row>
    <row r="24" spans="4:13" ht="15" thickBot="1">
      <c r="G24" s="5">
        <v>1</v>
      </c>
      <c r="H24" t="str">
        <f>IF(D29&lt;&gt;"",E29,E30)</f>
        <v>1B</v>
      </c>
      <c r="I24" s="15" t="str">
        <f t="shared" si="10"/>
        <v>LINARD Laurent</v>
      </c>
    </row>
    <row r="25" spans="4:13">
      <c r="D25" s="5">
        <v>1</v>
      </c>
      <c r="E25" t="str">
        <f>IF(B9="",A9,A10)</f>
        <v>2D</v>
      </c>
      <c r="F25" s="14" t="str">
        <f>VLOOKUP(E25,$A$1:$C$16,3,0)</f>
        <v>RAYMOND Thierry</v>
      </c>
      <c r="J25" s="5">
        <v>1</v>
      </c>
      <c r="K25" t="str">
        <f>IF(G19="",H19,H20)</f>
        <v>2B</v>
      </c>
      <c r="L25" s="14" t="str">
        <f t="shared" ref="L25:L26" si="11">VLOOKUP(K25,$A$1:$C$16,3,0)</f>
        <v>FARRE Olivier</v>
      </c>
      <c r="M25">
        <f>IF(J25&lt;&gt;"",11,12)</f>
        <v>11</v>
      </c>
    </row>
    <row r="26" spans="4:13" ht="15" thickBot="1">
      <c r="D26" s="5"/>
      <c r="E26" t="str">
        <f>IF(B11="",A11,A12)</f>
        <v>2E</v>
      </c>
      <c r="F26" s="15" t="str">
        <f>VLOOKUP(E26,$A$1:$C$16,3,0)</f>
        <v>LINARD Maxime</v>
      </c>
      <c r="J26" s="5"/>
      <c r="K26" t="str">
        <f>IF(G23="",H23,H24)</f>
        <v>2D</v>
      </c>
      <c r="L26" s="15" t="str">
        <f t="shared" si="11"/>
        <v>RAYMOND Thierry</v>
      </c>
      <c r="M26">
        <f>IF(J26&lt;&gt;"",11,12)</f>
        <v>12</v>
      </c>
    </row>
    <row r="27" spans="4:13">
      <c r="G27" s="5"/>
      <c r="H27" t="str">
        <f>IF(D17="",E17,E18)</f>
        <v>2G</v>
      </c>
      <c r="I27" s="14" t="str">
        <f t="shared" ref="I27:I28" si="12">VLOOKUP(H27,$A$1:$C$16,3,0)</f>
        <v>NICHILO Davy</v>
      </c>
    </row>
    <row r="28" spans="4:13" ht="15" thickBot="1">
      <c r="G28" s="5">
        <v>1</v>
      </c>
      <c r="H28" t="str">
        <f>IF(D21="",E21,E22)</f>
        <v>2C</v>
      </c>
      <c r="I28" s="15" t="str">
        <f t="shared" si="12"/>
        <v>WOZNIAK Dominique</v>
      </c>
    </row>
    <row r="29" spans="4:13">
      <c r="D29" s="5"/>
      <c r="E29" t="str">
        <f>IF(B13="",A13,A14)</f>
        <v>2H</v>
      </c>
      <c r="F29" s="14" t="str">
        <f>VLOOKUP(E29,$A$1:$C$16,3,0)</f>
        <v>DUFOUR Clément</v>
      </c>
      <c r="J29" s="5"/>
      <c r="K29" t="str">
        <f>IF(G27&lt;&gt;"",H27,H28)</f>
        <v>2C</v>
      </c>
      <c r="L29" s="14" t="str">
        <f t="shared" ref="L29:L30" si="13">VLOOKUP(K29,$A$1:$C$16,3,0)</f>
        <v>WOZNIAK Dominique</v>
      </c>
      <c r="M29">
        <f>IF(J29&lt;&gt;"",13,14)</f>
        <v>14</v>
      </c>
    </row>
    <row r="30" spans="4:13" ht="15" thickBot="1">
      <c r="D30" s="5">
        <v>1</v>
      </c>
      <c r="E30" t="str">
        <f>IF(B15="",A15,A16)</f>
        <v>1B</v>
      </c>
      <c r="F30" s="15" t="str">
        <f>VLOOKUP(E30,$A$1:$C$16,3,0)</f>
        <v>LINARD Laurent</v>
      </c>
      <c r="J30" s="5">
        <v>1</v>
      </c>
      <c r="K30" t="str">
        <f>IF(G31&lt;&gt;"",H31,H32)</f>
        <v>2H</v>
      </c>
      <c r="L30" s="15" t="str">
        <f t="shared" si="13"/>
        <v>DUFOUR Clément</v>
      </c>
      <c r="M30">
        <f>IF(J30&lt;&gt;"",13,14)</f>
        <v>13</v>
      </c>
    </row>
    <row r="31" spans="4:13">
      <c r="G31" s="5"/>
      <c r="H31" t="str">
        <f>IF(D25="",E25,E26)</f>
        <v>2E</v>
      </c>
      <c r="I31" s="14" t="str">
        <f t="shared" ref="I31:I32" si="14">VLOOKUP(H31,$A$1:$C$16,3,0)</f>
        <v>LINARD Maxime</v>
      </c>
    </row>
    <row r="32" spans="4:13" ht="15" thickBot="1">
      <c r="G32" s="5">
        <v>1</v>
      </c>
      <c r="H32" t="str">
        <f>IF(D29="",E29,E30)</f>
        <v>2H</v>
      </c>
      <c r="I32" s="15" t="str">
        <f t="shared" si="14"/>
        <v>DUFOUR Clément</v>
      </c>
    </row>
    <row r="33" spans="10:13">
      <c r="J33" s="5"/>
      <c r="K33" t="str">
        <f>IF(G27="",H27,H28)</f>
        <v>2G</v>
      </c>
      <c r="L33" s="14" t="str">
        <f t="shared" ref="L33:L34" si="15">VLOOKUP(K33,$A$1:$C$16,3,0)</f>
        <v>NICHILO Davy</v>
      </c>
      <c r="M33">
        <f>IF(J33&lt;&gt;"",15,16)</f>
        <v>16</v>
      </c>
    </row>
    <row r="34" spans="10:13" ht="15" thickBot="1">
      <c r="J34" s="5">
        <v>1</v>
      </c>
      <c r="K34" t="str">
        <f>IF(G31="",H31,H32)</f>
        <v>2E</v>
      </c>
      <c r="L34" s="15" t="str">
        <f t="shared" si="15"/>
        <v>LINARD Maxime</v>
      </c>
      <c r="M34">
        <f>IF(J34&lt;&gt;"",15,16)</f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&lt;1000 - inscrits</vt:lpstr>
      <vt:lpstr>&lt;1000 - rangxpoule</vt:lpstr>
      <vt:lpstr>&lt;1000 - poules</vt:lpstr>
      <vt:lpstr>&lt;1000 - 1à21</vt:lpstr>
      <vt:lpstr>&gt;1000 - inscrits</vt:lpstr>
      <vt:lpstr>&gt;1000 - rangxpoule</vt:lpstr>
      <vt:lpstr>&gt;1000 - poules</vt:lpstr>
      <vt:lpstr>&gt;1000 - 1à16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 Capez</dc:creator>
  <dc:description/>
  <cp:lastModifiedBy>Michel Capez</cp:lastModifiedBy>
  <cp:revision>5</cp:revision>
  <dcterms:created xsi:type="dcterms:W3CDTF">2016-07-06T15:37:54Z</dcterms:created>
  <dcterms:modified xsi:type="dcterms:W3CDTF">2016-07-28T20:59:18Z</dcterms:modified>
</cp:coreProperties>
</file>