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DMYCLOUDMIRROR\Public\documents\Sports\Tennis de table\WEB\site web sportsregions\2016 Tournois Eté\2016-08-03\"/>
    </mc:Choice>
  </mc:AlternateContent>
  <bookViews>
    <workbookView xWindow="0" yWindow="0" windowWidth="20490" windowHeight="6855" tabRatio="938"/>
  </bookViews>
  <sheets>
    <sheet name="inscrits" sheetId="15" r:id="rId1"/>
    <sheet name="&lt;1000 - inscrits" sheetId="7" r:id="rId2"/>
    <sheet name="&gt;1000 - inscrits" sheetId="1" r:id="rId3"/>
    <sheet name="&lt;1000 - poules" sheetId="5" r:id="rId4"/>
    <sheet name="&gt;1000 - poules" sheetId="3" r:id="rId5"/>
    <sheet name="&lt;1000 - rangxpoule" sheetId="6" r:id="rId6"/>
    <sheet name="&gt;1000 - rangxpoule" sheetId="2" r:id="rId7"/>
    <sheet name="&lt;1000 - 1à32" sheetId="8" r:id="rId8"/>
    <sheet name="&gt;1000 - 1à32" sheetId="4" r:id="rId9"/>
    <sheet name="anciens inscrits" sheetId="9" r:id="rId10"/>
  </sheets>
  <definedNames>
    <definedName name="_xlnm._FilterDatabase" localSheetId="9" hidden="1">'anciens inscrits'!$E$1:$I$91</definedName>
    <definedName name="_xlnm.Print_Area" localSheetId="2">'&gt;1000 - inscrits'!$A$1:$J$27</definedName>
  </definedNames>
  <calcPr calcId="152511" iterateCount="1000" iterateDelta="1E-4"/>
</workbook>
</file>

<file path=xl/calcChain.xml><?xml version="1.0" encoding="utf-8"?>
<calcChain xmlns="http://schemas.openxmlformats.org/spreadsheetml/2006/main">
  <c r="K69" i="4" l="1"/>
  <c r="L69" i="4" s="1"/>
  <c r="K68" i="4"/>
  <c r="L68" i="4" s="1"/>
  <c r="K65" i="4"/>
  <c r="L65" i="4" s="1"/>
  <c r="K64" i="4"/>
  <c r="L64" i="4" s="1"/>
  <c r="K61" i="4"/>
  <c r="L61" i="4" s="1"/>
  <c r="K60" i="4"/>
  <c r="L60" i="4" s="1"/>
  <c r="K57" i="4"/>
  <c r="L57" i="4" s="1"/>
  <c r="K56" i="4"/>
  <c r="L56" i="4" s="1"/>
  <c r="K53" i="4"/>
  <c r="L53" i="4" s="1"/>
  <c r="K52" i="4"/>
  <c r="L52" i="4" s="1"/>
  <c r="K49" i="4"/>
  <c r="L49" i="4" s="1"/>
  <c r="K48" i="4"/>
  <c r="L48" i="4" s="1"/>
  <c r="K45" i="4"/>
  <c r="L45" i="4" s="1"/>
  <c r="K44" i="4"/>
  <c r="L44" i="4" s="1"/>
  <c r="K41" i="4"/>
  <c r="L41" i="4" s="1"/>
  <c r="K40" i="4"/>
  <c r="L40" i="4" s="1"/>
  <c r="K34" i="4"/>
  <c r="L34" i="4" s="1"/>
  <c r="K33" i="4"/>
  <c r="L33" i="4" s="1"/>
  <c r="K30" i="4"/>
  <c r="L30" i="4" s="1"/>
  <c r="K29" i="4"/>
  <c r="L29" i="4" s="1"/>
  <c r="K26" i="4"/>
  <c r="L26" i="4" s="1"/>
  <c r="K25" i="4"/>
  <c r="L25" i="4" s="1"/>
  <c r="K22" i="4"/>
  <c r="L22" i="4" s="1"/>
  <c r="K21" i="4"/>
  <c r="L21" i="4" s="1"/>
  <c r="K18" i="4"/>
  <c r="L18" i="4" s="1"/>
  <c r="K17" i="4"/>
  <c r="L17" i="4" s="1"/>
  <c r="K14" i="4"/>
  <c r="L14" i="4" s="1"/>
  <c r="K13" i="4"/>
  <c r="L13" i="4" s="1"/>
  <c r="K10" i="4"/>
  <c r="L10" i="4" s="1"/>
  <c r="K9" i="4"/>
  <c r="L9" i="4" s="1"/>
  <c r="K6" i="4"/>
  <c r="L6" i="4" s="1"/>
  <c r="K5" i="4"/>
  <c r="L5" i="4" s="1"/>
  <c r="H67" i="4"/>
  <c r="I67" i="4" s="1"/>
  <c r="H66" i="4"/>
  <c r="I66" i="4" s="1"/>
  <c r="H63" i="4"/>
  <c r="I63" i="4" s="1"/>
  <c r="H62" i="4"/>
  <c r="I62" i="4" s="1"/>
  <c r="H59" i="4"/>
  <c r="I59" i="4" s="1"/>
  <c r="H58" i="4"/>
  <c r="I58" i="4" s="1"/>
  <c r="H55" i="4"/>
  <c r="I55" i="4" s="1"/>
  <c r="H54" i="4"/>
  <c r="I54" i="4" s="1"/>
  <c r="H51" i="4"/>
  <c r="I51" i="4" s="1"/>
  <c r="H50" i="4"/>
  <c r="I50" i="4" s="1"/>
  <c r="H47" i="4"/>
  <c r="I47" i="4" s="1"/>
  <c r="H46" i="4"/>
  <c r="I46" i="4" s="1"/>
  <c r="H43" i="4"/>
  <c r="I43" i="4" s="1"/>
  <c r="H42" i="4"/>
  <c r="I42" i="4" s="1"/>
  <c r="H39" i="4"/>
  <c r="I39" i="4" s="1"/>
  <c r="H38" i="4"/>
  <c r="I38" i="4" s="1"/>
  <c r="H32" i="4"/>
  <c r="I32" i="4" s="1"/>
  <c r="H31" i="4"/>
  <c r="I31" i="4" s="1"/>
  <c r="H28" i="4"/>
  <c r="I28" i="4" s="1"/>
  <c r="H27" i="4"/>
  <c r="I27" i="4" s="1"/>
  <c r="H24" i="4"/>
  <c r="I24" i="4" s="1"/>
  <c r="H23" i="4"/>
  <c r="I23" i="4" s="1"/>
  <c r="H20" i="4"/>
  <c r="I20" i="4" s="1"/>
  <c r="H19" i="4"/>
  <c r="I19" i="4" s="1"/>
  <c r="H16" i="4"/>
  <c r="I16" i="4" s="1"/>
  <c r="H15" i="4"/>
  <c r="I15" i="4" s="1"/>
  <c r="H12" i="4"/>
  <c r="I12" i="4" s="1"/>
  <c r="H11" i="4"/>
  <c r="I11" i="4" s="1"/>
  <c r="H8" i="4"/>
  <c r="I8" i="4" s="1"/>
  <c r="H7" i="4"/>
  <c r="I7" i="4" s="1"/>
  <c r="H4" i="4"/>
  <c r="I4" i="4" s="1"/>
  <c r="H3" i="4"/>
  <c r="I3" i="4" s="1"/>
  <c r="E65" i="4"/>
  <c r="F65" i="4" s="1"/>
  <c r="E64" i="4"/>
  <c r="F64" i="4" s="1"/>
  <c r="E61" i="4"/>
  <c r="F61" i="4" s="1"/>
  <c r="E60" i="4"/>
  <c r="F60" i="4" s="1"/>
  <c r="E57" i="4"/>
  <c r="F57" i="4" s="1"/>
  <c r="E56" i="4"/>
  <c r="F56" i="4" s="1"/>
  <c r="E53" i="4"/>
  <c r="F53" i="4" s="1"/>
  <c r="E52" i="4"/>
  <c r="F52" i="4" s="1"/>
  <c r="E49" i="4"/>
  <c r="F49" i="4" s="1"/>
  <c r="E48" i="4"/>
  <c r="F48" i="4" s="1"/>
  <c r="E45" i="4"/>
  <c r="F45" i="4" s="1"/>
  <c r="E44" i="4"/>
  <c r="F44" i="4" s="1"/>
  <c r="E41" i="4"/>
  <c r="F41" i="4" s="1"/>
  <c r="E40" i="4"/>
  <c r="F40" i="4" s="1"/>
  <c r="E37" i="4"/>
  <c r="F37" i="4" s="1"/>
  <c r="E36" i="4"/>
  <c r="F36" i="4" s="1"/>
  <c r="E30" i="4"/>
  <c r="F30" i="4" s="1"/>
  <c r="E29" i="4"/>
  <c r="F29" i="4" s="1"/>
  <c r="E26" i="4"/>
  <c r="F26" i="4" s="1"/>
  <c r="E25" i="4"/>
  <c r="F25" i="4" s="1"/>
  <c r="E22" i="4"/>
  <c r="F22" i="4" s="1"/>
  <c r="E21" i="4"/>
  <c r="F21" i="4" s="1"/>
  <c r="E18" i="4"/>
  <c r="F18" i="4" s="1"/>
  <c r="E17" i="4"/>
  <c r="F17" i="4" s="1"/>
  <c r="E14" i="4"/>
  <c r="F14" i="4" s="1"/>
  <c r="E13" i="4"/>
  <c r="F13" i="4" s="1"/>
  <c r="E10" i="4"/>
  <c r="F10" i="4" s="1"/>
  <c r="E9" i="4"/>
  <c r="F9" i="4" s="1"/>
  <c r="E6" i="4"/>
  <c r="F6" i="4" s="1"/>
  <c r="E5" i="4"/>
  <c r="F5" i="4" s="1"/>
  <c r="E2" i="4"/>
  <c r="F2" i="4" s="1"/>
  <c r="E1" i="4"/>
  <c r="F1" i="4" s="1"/>
  <c r="L69" i="8"/>
  <c r="L68" i="8"/>
  <c r="I67" i="8"/>
  <c r="I66" i="8"/>
  <c r="L65" i="8"/>
  <c r="F65" i="8"/>
  <c r="L64" i="8"/>
  <c r="F64" i="8"/>
  <c r="I63" i="8"/>
  <c r="I62" i="8"/>
  <c r="L61" i="8"/>
  <c r="F61" i="8"/>
  <c r="L60" i="8"/>
  <c r="F60" i="8"/>
  <c r="I59" i="8"/>
  <c r="I58" i="8"/>
  <c r="L57" i="8"/>
  <c r="F57" i="8"/>
  <c r="L56" i="8"/>
  <c r="F56" i="8"/>
  <c r="I55" i="8"/>
  <c r="I54" i="8"/>
  <c r="L53" i="8"/>
  <c r="F53" i="8"/>
  <c r="L52" i="8"/>
  <c r="F52" i="8"/>
  <c r="I51" i="8"/>
  <c r="I50" i="8"/>
  <c r="L49" i="8"/>
  <c r="F49" i="8"/>
  <c r="L48" i="8"/>
  <c r="F48" i="8"/>
  <c r="I47" i="8"/>
  <c r="I46" i="8"/>
  <c r="L45" i="8"/>
  <c r="F45" i="8"/>
  <c r="L44" i="8"/>
  <c r="F44" i="8"/>
  <c r="I43" i="8"/>
  <c r="I42" i="8"/>
  <c r="L41" i="8"/>
  <c r="F41" i="8"/>
  <c r="L40" i="8"/>
  <c r="F40" i="8"/>
  <c r="I39" i="8"/>
  <c r="I38" i="8"/>
  <c r="F37" i="8"/>
  <c r="F36" i="8"/>
  <c r="K69" i="8"/>
  <c r="K68" i="8"/>
  <c r="K65" i="8"/>
  <c r="K64" i="8"/>
  <c r="K61" i="8"/>
  <c r="K60" i="8"/>
  <c r="K57" i="8"/>
  <c r="K56" i="8"/>
  <c r="K53" i="8"/>
  <c r="K52" i="8"/>
  <c r="K49" i="8"/>
  <c r="K48" i="8"/>
  <c r="K45" i="8"/>
  <c r="K44" i="8"/>
  <c r="K41" i="8"/>
  <c r="K40" i="8"/>
  <c r="H67" i="8"/>
  <c r="H66" i="8"/>
  <c r="H63" i="8"/>
  <c r="H62" i="8"/>
  <c r="H59" i="8"/>
  <c r="H58" i="8"/>
  <c r="H55" i="8"/>
  <c r="H54" i="8"/>
  <c r="H51" i="8"/>
  <c r="H50" i="8"/>
  <c r="H47" i="8"/>
  <c r="H46" i="8"/>
  <c r="H43" i="8"/>
  <c r="H42" i="8"/>
  <c r="H39" i="8"/>
  <c r="H38" i="8"/>
  <c r="E65" i="8"/>
  <c r="E64" i="8"/>
  <c r="E61" i="8"/>
  <c r="E60" i="8"/>
  <c r="E57" i="8"/>
  <c r="E56" i="8"/>
  <c r="E53" i="8"/>
  <c r="E52" i="8"/>
  <c r="E49" i="8"/>
  <c r="E48" i="8"/>
  <c r="E45" i="8"/>
  <c r="E44" i="8"/>
  <c r="E41" i="8"/>
  <c r="E40" i="8"/>
  <c r="E37" i="8"/>
  <c r="E36" i="8"/>
  <c r="K34" i="8"/>
  <c r="K33" i="8"/>
  <c r="K30" i="8"/>
  <c r="K29" i="8"/>
  <c r="K26" i="8"/>
  <c r="K25" i="8"/>
  <c r="K22" i="8"/>
  <c r="K21" i="8"/>
  <c r="K18" i="8"/>
  <c r="K17" i="8"/>
  <c r="K14" i="8"/>
  <c r="K13" i="8"/>
  <c r="K10" i="8"/>
  <c r="K6" i="8"/>
  <c r="K9" i="8"/>
  <c r="K5" i="8"/>
  <c r="H32" i="8"/>
  <c r="H31" i="8"/>
  <c r="H28" i="8"/>
  <c r="H27" i="8"/>
  <c r="H24" i="8"/>
  <c r="H23" i="8"/>
  <c r="H20" i="8"/>
  <c r="H19" i="8"/>
  <c r="E30" i="8"/>
  <c r="E14" i="8"/>
  <c r="E29" i="8"/>
  <c r="E13" i="8"/>
  <c r="E26" i="8"/>
  <c r="E10" i="8"/>
  <c r="E25" i="8"/>
  <c r="E9" i="8"/>
  <c r="E22" i="8"/>
  <c r="E6" i="8"/>
  <c r="E21" i="8"/>
  <c r="E5" i="8"/>
  <c r="E18" i="8"/>
  <c r="E2" i="8"/>
  <c r="E17" i="8"/>
  <c r="E1" i="8"/>
  <c r="H16" i="8"/>
  <c r="H8" i="8"/>
  <c r="H15" i="8"/>
  <c r="H7" i="8"/>
  <c r="H12" i="8"/>
  <c r="H4" i="8"/>
  <c r="H11" i="8"/>
  <c r="H3" i="8"/>
  <c r="I3" i="9"/>
  <c r="A65" i="9"/>
  <c r="A83" i="9"/>
  <c r="A84" i="9"/>
  <c r="A8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3" i="9"/>
  <c r="A16" i="9"/>
  <c r="A29" i="9"/>
  <c r="A32" i="9"/>
  <c r="A38" i="9"/>
  <c r="A50" i="9"/>
  <c r="A60" i="9"/>
  <c r="A63" i="9"/>
  <c r="A2" i="9"/>
  <c r="A4" i="9"/>
  <c r="D3" i="15" l="1"/>
  <c r="E3" i="15"/>
  <c r="J3" i="15"/>
  <c r="H3" i="15"/>
  <c r="G3" i="15"/>
  <c r="F3" i="15"/>
  <c r="I3" i="15"/>
  <c r="B9" i="7"/>
  <c r="B11" i="7"/>
  <c r="B16" i="7"/>
  <c r="B3" i="7"/>
  <c r="B14" i="7"/>
  <c r="B13" i="7"/>
  <c r="B18" i="7"/>
  <c r="B12" i="7"/>
  <c r="B19" i="7"/>
  <c r="B21" i="7"/>
  <c r="B20" i="7"/>
  <c r="B15" i="7"/>
  <c r="B17" i="7"/>
  <c r="C30" i="2"/>
  <c r="C26" i="2"/>
  <c r="C23" i="2"/>
  <c r="C22" i="2"/>
  <c r="C29" i="2" s="1"/>
  <c r="C19" i="2"/>
  <c r="C18" i="2"/>
  <c r="C17" i="2"/>
  <c r="C25" i="2" s="1"/>
  <c r="C16" i="2"/>
  <c r="C15" i="2"/>
  <c r="C14" i="2"/>
  <c r="C21" i="2" s="1"/>
  <c r="C28" i="2" s="1"/>
  <c r="C13" i="2"/>
  <c r="C20" i="2" s="1"/>
  <c r="C27" i="2" s="1"/>
  <c r="C12" i="2"/>
  <c r="C11" i="2"/>
  <c r="C10" i="2"/>
  <c r="C25" i="6"/>
  <c r="C33" i="2" l="1"/>
  <c r="C32" i="2"/>
  <c r="C24" i="2"/>
  <c r="C31" i="2" s="1"/>
  <c r="C33" i="6"/>
  <c r="C32" i="6"/>
  <c r="A34" i="2"/>
  <c r="A35" i="2"/>
  <c r="A36" i="2"/>
  <c r="A37" i="2"/>
  <c r="C38" i="2"/>
  <c r="C46" i="2" s="1"/>
  <c r="C37" i="2"/>
  <c r="C45" i="2" s="1"/>
  <c r="C36" i="2"/>
  <c r="C44" i="2" s="1"/>
  <c r="C35" i="2"/>
  <c r="C43" i="2" s="1"/>
  <c r="C34" i="2"/>
  <c r="C42" i="2" s="1"/>
  <c r="C24" i="6"/>
  <c r="C31" i="6" s="1"/>
  <c r="B4" i="1"/>
  <c r="B9" i="1"/>
  <c r="B10" i="1"/>
  <c r="B11" i="1"/>
  <c r="B13" i="1"/>
  <c r="B7" i="1"/>
  <c r="B6" i="1"/>
  <c r="B8" i="1"/>
  <c r="B12" i="1"/>
  <c r="B18" i="1"/>
  <c r="B20" i="1"/>
  <c r="B19" i="1"/>
  <c r="B21" i="1"/>
  <c r="B17" i="1"/>
  <c r="B15" i="1"/>
  <c r="B16" i="1"/>
  <c r="B14" i="1"/>
  <c r="B22" i="1"/>
  <c r="B25" i="1"/>
  <c r="B23" i="1"/>
  <c r="B24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A38" i="2" l="1"/>
  <c r="B3" i="1"/>
  <c r="A3" i="9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F4" i="15" l="1"/>
  <c r="E4" i="15"/>
  <c r="J4" i="15"/>
  <c r="D4" i="15"/>
  <c r="I4" i="15"/>
  <c r="G4" i="15"/>
  <c r="H4" i="15"/>
  <c r="A39" i="2"/>
  <c r="A40" i="2" l="1"/>
  <c r="A41" i="2" l="1"/>
  <c r="A39" i="9"/>
  <c r="A28" i="9"/>
  <c r="A57" i="9"/>
  <c r="A33" i="9"/>
  <c r="A67" i="9"/>
  <c r="A35" i="9"/>
  <c r="A104" i="9"/>
  <c r="A75" i="9"/>
  <c r="A9" i="9"/>
  <c r="A21" i="9"/>
  <c r="A51" i="9"/>
  <c r="A81" i="9"/>
  <c r="A52" i="9"/>
  <c r="A77" i="9"/>
  <c r="A103" i="9"/>
  <c r="A66" i="9"/>
  <c r="A47" i="9"/>
  <c r="A46" i="9"/>
  <c r="A72" i="9"/>
  <c r="A69" i="9"/>
  <c r="A40" i="9"/>
  <c r="A43" i="9"/>
  <c r="A18" i="9"/>
  <c r="A59" i="9"/>
  <c r="A53" i="9"/>
  <c r="A82" i="9"/>
  <c r="A36" i="9"/>
  <c r="A26" i="9"/>
  <c r="A17" i="9"/>
  <c r="A6" i="9"/>
  <c r="A102" i="9"/>
  <c r="A23" i="9"/>
  <c r="A34" i="9"/>
  <c r="A80" i="9"/>
  <c r="A27" i="9"/>
  <c r="A76" i="9"/>
  <c r="A14" i="9"/>
  <c r="A79" i="9"/>
  <c r="A22" i="9"/>
  <c r="A101" i="9"/>
  <c r="A30" i="9"/>
  <c r="A100" i="9"/>
  <c r="A56" i="9"/>
  <c r="A25" i="9"/>
  <c r="A64" i="9"/>
  <c r="A70" i="9"/>
  <c r="A10" i="9"/>
  <c r="A74" i="9"/>
  <c r="A54" i="9"/>
  <c r="A45" i="9"/>
  <c r="A73" i="9"/>
  <c r="A99" i="9"/>
  <c r="A49" i="9"/>
  <c r="A44" i="9"/>
  <c r="A19" i="9"/>
  <c r="A68" i="9"/>
  <c r="A11" i="9"/>
  <c r="A61" i="9"/>
  <c r="A24" i="9"/>
  <c r="A8" i="9"/>
  <c r="A62" i="9"/>
  <c r="A7" i="9"/>
  <c r="A98" i="9"/>
  <c r="A5" i="9"/>
  <c r="A37" i="9"/>
  <c r="A78" i="9"/>
  <c r="A42" i="9"/>
  <c r="A97" i="9"/>
  <c r="A96" i="9"/>
  <c r="A15" i="9"/>
  <c r="A71" i="9"/>
  <c r="A95" i="9"/>
  <c r="A94" i="9"/>
  <c r="A93" i="9"/>
  <c r="A92" i="9"/>
  <c r="A91" i="9"/>
  <c r="A90" i="9"/>
  <c r="A12" i="9"/>
  <c r="A41" i="9"/>
  <c r="A55" i="9"/>
  <c r="A58" i="9"/>
  <c r="A20" i="9"/>
  <c r="A31" i="9"/>
  <c r="A89" i="9"/>
  <c r="A88" i="9"/>
  <c r="A87" i="9"/>
  <c r="A86" i="9"/>
  <c r="A48" i="9"/>
  <c r="A105" i="9"/>
  <c r="G5" i="15" l="1"/>
  <c r="I29" i="15"/>
  <c r="J5" i="15"/>
  <c r="H25" i="15"/>
  <c r="H40" i="15"/>
  <c r="I44" i="15"/>
  <c r="H44" i="15"/>
  <c r="H5" i="15"/>
  <c r="J27" i="15"/>
  <c r="J33" i="15"/>
  <c r="I14" i="15"/>
  <c r="J40" i="15"/>
  <c r="J16" i="15"/>
  <c r="H22" i="15"/>
  <c r="I33" i="15"/>
  <c r="I23" i="15"/>
  <c r="H23" i="15"/>
  <c r="J8" i="15"/>
  <c r="I6" i="15"/>
  <c r="J38" i="15"/>
  <c r="J30" i="15"/>
  <c r="H16" i="15"/>
  <c r="I42" i="15"/>
  <c r="H42" i="15"/>
  <c r="I21" i="15"/>
  <c r="H18" i="15"/>
  <c r="H37" i="15"/>
  <c r="I17" i="15"/>
  <c r="I35" i="15"/>
  <c r="J26" i="15"/>
  <c r="H11" i="15"/>
  <c r="J44" i="15"/>
  <c r="J13" i="15"/>
  <c r="J36" i="15"/>
  <c r="J43" i="15"/>
  <c r="I36" i="15"/>
  <c r="H13" i="15"/>
  <c r="H35" i="15"/>
  <c r="I31" i="15"/>
  <c r="J15" i="15"/>
  <c r="J46" i="15"/>
  <c r="J41" i="15"/>
  <c r="I26" i="15"/>
  <c r="H21" i="15"/>
  <c r="H38" i="15"/>
  <c r="J42" i="15"/>
  <c r="J24" i="15"/>
  <c r="H9" i="15"/>
  <c r="H45" i="15"/>
  <c r="I10" i="15"/>
  <c r="I40" i="15"/>
  <c r="F5" i="15"/>
  <c r="H8" i="15"/>
  <c r="H32" i="15"/>
  <c r="H12" i="15"/>
  <c r="J22" i="15"/>
  <c r="I11" i="15"/>
  <c r="J32" i="15"/>
  <c r="H46" i="15"/>
  <c r="I16" i="15"/>
  <c r="D5" i="15"/>
  <c r="I9" i="15"/>
  <c r="I39" i="15"/>
  <c r="H39" i="15"/>
  <c r="H30" i="15"/>
  <c r="I28" i="15"/>
  <c r="J11" i="15"/>
  <c r="J10" i="15"/>
  <c r="J37" i="15"/>
  <c r="I19" i="15"/>
  <c r="I25" i="15"/>
  <c r="H29" i="15"/>
  <c r="J17" i="15"/>
  <c r="H28" i="15"/>
  <c r="J23" i="15"/>
  <c r="I37" i="15"/>
  <c r="H36" i="15"/>
  <c r="H34" i="15"/>
  <c r="J21" i="15"/>
  <c r="J19" i="15"/>
  <c r="I30" i="15"/>
  <c r="J9" i="15"/>
  <c r="H15" i="15"/>
  <c r="I7" i="15"/>
  <c r="H7" i="15"/>
  <c r="I38" i="15"/>
  <c r="J39" i="15"/>
  <c r="H41" i="15"/>
  <c r="J7" i="15"/>
  <c r="H6" i="15"/>
  <c r="H17" i="15"/>
  <c r="J28" i="15"/>
  <c r="I5" i="15"/>
  <c r="I13" i="15"/>
  <c r="J45" i="15"/>
  <c r="I15" i="15"/>
  <c r="I45" i="15"/>
  <c r="J18" i="15"/>
  <c r="H33" i="15"/>
  <c r="I27" i="15"/>
  <c r="H27" i="15"/>
  <c r="I8" i="15"/>
  <c r="H19" i="15"/>
  <c r="I43" i="15"/>
  <c r="J29" i="15"/>
  <c r="J34" i="15"/>
  <c r="E5" i="15"/>
  <c r="I41" i="15"/>
  <c r="H43" i="15"/>
  <c r="J35" i="15"/>
  <c r="J25" i="15"/>
  <c r="H24" i="15"/>
  <c r="I22" i="15"/>
  <c r="I32" i="15"/>
  <c r="H10" i="15"/>
  <c r="J6" i="15"/>
  <c r="J12" i="15"/>
  <c r="I20" i="15"/>
  <c r="I24" i="15"/>
  <c r="I34" i="15"/>
  <c r="H14" i="15"/>
  <c r="J14" i="15"/>
  <c r="I46" i="15"/>
  <c r="J31" i="15"/>
  <c r="I18" i="15"/>
  <c r="H26" i="15"/>
  <c r="J20" i="15"/>
  <c r="I12" i="15"/>
  <c r="H20" i="15"/>
  <c r="H31" i="15"/>
  <c r="A42" i="2"/>
  <c r="F22" i="15"/>
  <c r="D29" i="15"/>
  <c r="D27" i="15"/>
  <c r="F8" i="15"/>
  <c r="D11" i="15"/>
  <c r="F13" i="15"/>
  <c r="D23" i="15"/>
  <c r="F31" i="15"/>
  <c r="D40" i="15"/>
  <c r="F41" i="15"/>
  <c r="F46" i="15"/>
  <c r="F21" i="15"/>
  <c r="D24" i="15"/>
  <c r="F16" i="15"/>
  <c r="F18" i="15"/>
  <c r="D25" i="15"/>
  <c r="D35" i="15"/>
  <c r="F39" i="15"/>
  <c r="D7" i="15"/>
  <c r="D10" i="15"/>
  <c r="F26" i="15"/>
  <c r="D37" i="15"/>
  <c r="F30" i="15"/>
  <c r="D19" i="15"/>
  <c r="F12" i="15"/>
  <c r="F36" i="15"/>
  <c r="F38" i="15"/>
  <c r="F45" i="15"/>
  <c r="D14" i="15"/>
  <c r="G22" i="15"/>
  <c r="E29" i="15"/>
  <c r="E27" i="15"/>
  <c r="G13" i="15"/>
  <c r="E23" i="15"/>
  <c r="G41" i="15"/>
  <c r="G21" i="15"/>
  <c r="E24" i="15"/>
  <c r="G18" i="15"/>
  <c r="E25" i="15"/>
  <c r="G39" i="15"/>
  <c r="E7" i="15"/>
  <c r="G30" i="15"/>
  <c r="E19" i="15"/>
  <c r="G38" i="15"/>
  <c r="D22" i="15"/>
  <c r="F11" i="15"/>
  <c r="D13" i="15"/>
  <c r="F40" i="15"/>
  <c r="D41" i="15"/>
  <c r="D21" i="15"/>
  <c r="D18" i="15"/>
  <c r="F35" i="15"/>
  <c r="D39" i="15"/>
  <c r="F10" i="15"/>
  <c r="F37" i="15"/>
  <c r="D30" i="15"/>
  <c r="D38" i="15"/>
  <c r="F14" i="15"/>
  <c r="E22" i="15"/>
  <c r="G29" i="15"/>
  <c r="G27" i="15"/>
  <c r="E8" i="15"/>
  <c r="G11" i="15"/>
  <c r="E13" i="15"/>
  <c r="G23" i="15"/>
  <c r="E31" i="15"/>
  <c r="G40" i="15"/>
  <c r="E41" i="15"/>
  <c r="E46" i="15"/>
  <c r="E21" i="15"/>
  <c r="G24" i="15"/>
  <c r="E16" i="15"/>
  <c r="E18" i="15"/>
  <c r="G25" i="15"/>
  <c r="G35" i="15"/>
  <c r="E39" i="15"/>
  <c r="G7" i="15"/>
  <c r="G10" i="15"/>
  <c r="E26" i="15"/>
  <c r="G37" i="15"/>
  <c r="E30" i="15"/>
  <c r="G19" i="15"/>
  <c r="E12" i="15"/>
  <c r="E36" i="15"/>
  <c r="E38" i="15"/>
  <c r="E45" i="15"/>
  <c r="G14" i="15"/>
  <c r="G8" i="15"/>
  <c r="E11" i="15"/>
  <c r="G31" i="15"/>
  <c r="E40" i="15"/>
  <c r="G46" i="15"/>
  <c r="G16" i="15"/>
  <c r="E35" i="15"/>
  <c r="E10" i="15"/>
  <c r="G26" i="15"/>
  <c r="E37" i="15"/>
  <c r="G12" i="15"/>
  <c r="G36" i="15"/>
  <c r="G45" i="15"/>
  <c r="E14" i="15"/>
  <c r="F29" i="15"/>
  <c r="F27" i="15"/>
  <c r="D8" i="15"/>
  <c r="F23" i="15"/>
  <c r="D31" i="15"/>
  <c r="D46" i="15"/>
  <c r="F24" i="15"/>
  <c r="D16" i="15"/>
  <c r="F25" i="15"/>
  <c r="F7" i="15"/>
  <c r="D26" i="15"/>
  <c r="F19" i="15"/>
  <c r="D12" i="15"/>
  <c r="D36" i="15"/>
  <c r="D45" i="15"/>
  <c r="A43" i="2" l="1"/>
  <c r="B15" i="15"/>
  <c r="A15" i="15"/>
  <c r="A34" i="15"/>
  <c r="B34" i="15"/>
  <c r="A9" i="15"/>
  <c r="B9" i="15"/>
  <c r="A5" i="15"/>
  <c r="B5" i="15"/>
  <c r="B38" i="15"/>
  <c r="A14" i="15"/>
  <c r="B13" i="15"/>
  <c r="A13" i="15"/>
  <c r="B12" i="15"/>
  <c r="A12" i="15"/>
  <c r="B17" i="15"/>
  <c r="A17" i="15"/>
  <c r="B44" i="15"/>
  <c r="A43" i="15"/>
  <c r="B19" i="15"/>
  <c r="A19" i="15"/>
  <c r="B3" i="15"/>
  <c r="A3" i="15"/>
  <c r="B46" i="15"/>
  <c r="A46" i="15"/>
  <c r="A36" i="15"/>
  <c r="B43" i="15"/>
  <c r="A37" i="15"/>
  <c r="B37" i="15"/>
  <c r="A35" i="15"/>
  <c r="B35" i="15"/>
  <c r="A20" i="15"/>
  <c r="B20" i="15"/>
  <c r="A11" i="15"/>
  <c r="B11" i="15"/>
  <c r="B30" i="15"/>
  <c r="A30" i="15"/>
  <c r="A45" i="15"/>
  <c r="B36" i="15"/>
  <c r="A8" i="15"/>
  <c r="B8" i="15"/>
  <c r="A44" i="15"/>
  <c r="B14" i="15"/>
  <c r="A10" i="15"/>
  <c r="B10" i="15"/>
  <c r="A40" i="15"/>
  <c r="B40" i="15"/>
  <c r="B39" i="15"/>
  <c r="A39" i="15"/>
  <c r="A16" i="15"/>
  <c r="B16" i="15"/>
  <c r="B7" i="15"/>
  <c r="A7" i="15"/>
  <c r="B29" i="15"/>
  <c r="A29" i="15"/>
  <c r="B18" i="15"/>
  <c r="A18" i="15"/>
  <c r="B32" i="15"/>
  <c r="A32" i="15"/>
  <c r="B45" i="15"/>
  <c r="A38" i="15"/>
  <c r="A4" i="15"/>
  <c r="B4" i="15"/>
  <c r="A31" i="15"/>
  <c r="B31" i="15"/>
  <c r="B42" i="15"/>
  <c r="A42" i="15"/>
  <c r="A28" i="15"/>
  <c r="B28" i="15"/>
  <c r="A6" i="15"/>
  <c r="B6" i="15"/>
  <c r="A27" i="15"/>
  <c r="B27" i="15"/>
  <c r="B33" i="15"/>
  <c r="A33" i="15"/>
  <c r="B41" i="15"/>
  <c r="A41" i="15"/>
  <c r="C29" i="6"/>
  <c r="C28" i="6"/>
  <c r="C27" i="6"/>
  <c r="C26" i="6"/>
  <c r="C23" i="6"/>
  <c r="C30" i="6" s="1"/>
  <c r="A3" i="6"/>
  <c r="D31" i="5"/>
  <c r="A31" i="5"/>
  <c r="D30" i="5"/>
  <c r="A27" i="5"/>
  <c r="A28" i="5" s="1"/>
  <c r="D26" i="5"/>
  <c r="A23" i="5"/>
  <c r="A24" i="5" s="1"/>
  <c r="D24" i="5" s="1"/>
  <c r="D22" i="5"/>
  <c r="A19" i="5"/>
  <c r="D19" i="5" s="1"/>
  <c r="D18" i="5"/>
  <c r="D15" i="5"/>
  <c r="A15" i="5"/>
  <c r="D14" i="5"/>
  <c r="D11" i="5"/>
  <c r="A11" i="5"/>
  <c r="A12" i="5" s="1"/>
  <c r="D10" i="5"/>
  <c r="B10" i="5"/>
  <c r="C10" i="5" s="1"/>
  <c r="A7" i="5"/>
  <c r="A8" i="5" s="1"/>
  <c r="D8" i="5" s="1"/>
  <c r="D6" i="5"/>
  <c r="C6" i="5"/>
  <c r="B6" i="5"/>
  <c r="B3" i="5"/>
  <c r="B4" i="5" s="1"/>
  <c r="A3" i="5"/>
  <c r="D3" i="5" s="1"/>
  <c r="D2" i="5"/>
  <c r="C2" i="5"/>
  <c r="D10" i="3"/>
  <c r="D26" i="3"/>
  <c r="D2" i="3"/>
  <c r="D6" i="3"/>
  <c r="D14" i="3"/>
  <c r="D18" i="3"/>
  <c r="D22" i="3"/>
  <c r="D30" i="3"/>
  <c r="C2" i="3"/>
  <c r="B6" i="3"/>
  <c r="B10" i="3" s="1"/>
  <c r="B14" i="3" s="1"/>
  <c r="B18" i="3" s="1"/>
  <c r="B22" i="3" s="1"/>
  <c r="B26" i="3" s="1"/>
  <c r="B30" i="3" s="1"/>
  <c r="C30" i="3" s="1"/>
  <c r="A31" i="3"/>
  <c r="A27" i="3"/>
  <c r="A28" i="3" s="1"/>
  <c r="A29" i="3" s="1"/>
  <c r="D29" i="3" s="1"/>
  <c r="A23" i="3"/>
  <c r="A24" i="3" s="1"/>
  <c r="A25" i="3" s="1"/>
  <c r="D25" i="3" s="1"/>
  <c r="A19" i="3"/>
  <c r="A15" i="3"/>
  <c r="A11" i="3"/>
  <c r="A12" i="3" s="1"/>
  <c r="A13" i="3" s="1"/>
  <c r="D13" i="3" s="1"/>
  <c r="A7" i="3"/>
  <c r="A8" i="3" s="1"/>
  <c r="A9" i="3" s="1"/>
  <c r="D9" i="3" s="1"/>
  <c r="A3" i="3"/>
  <c r="D3" i="3" s="1"/>
  <c r="B3" i="3"/>
  <c r="C40" i="2"/>
  <c r="C48" i="2" s="1"/>
  <c r="C41" i="2"/>
  <c r="C49" i="2" s="1"/>
  <c r="C39" i="2"/>
  <c r="C47" i="2" s="1"/>
  <c r="A3" i="2"/>
  <c r="A4" i="6" l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C29" i="7"/>
  <c r="C24" i="7"/>
  <c r="C32" i="7"/>
  <c r="C26" i="7"/>
  <c r="D27" i="7"/>
  <c r="C27" i="7"/>
  <c r="D31" i="7"/>
  <c r="D26" i="7"/>
  <c r="D25" i="7"/>
  <c r="C30" i="7"/>
  <c r="D32" i="7"/>
  <c r="E32" i="7" s="1"/>
  <c r="D24" i="7"/>
  <c r="D33" i="7"/>
  <c r="C28" i="7"/>
  <c r="C31" i="7"/>
  <c r="C23" i="7"/>
  <c r="D28" i="7"/>
  <c r="C33" i="7"/>
  <c r="C25" i="7"/>
  <c r="D29" i="7"/>
  <c r="E29" i="7" s="1"/>
  <c r="D30" i="7"/>
  <c r="E30" i="7" s="1"/>
  <c r="D23" i="7"/>
  <c r="A44" i="2"/>
  <c r="D23" i="5"/>
  <c r="D27" i="5"/>
  <c r="B14" i="5"/>
  <c r="D28" i="3"/>
  <c r="B7" i="5"/>
  <c r="B11" i="5" s="1"/>
  <c r="A2" i="15"/>
  <c r="B2" i="15"/>
  <c r="D7" i="5"/>
  <c r="D12" i="5"/>
  <c r="A13" i="5"/>
  <c r="B15" i="5"/>
  <c r="B19" i="5" s="1"/>
  <c r="B23" i="5" s="1"/>
  <c r="C11" i="5"/>
  <c r="B5" i="5"/>
  <c r="B9" i="5" s="1"/>
  <c r="B13" i="5" s="1"/>
  <c r="B17" i="5" s="1"/>
  <c r="B21" i="5" s="1"/>
  <c r="B25" i="5" s="1"/>
  <c r="B29" i="5" s="1"/>
  <c r="B33" i="5" s="1"/>
  <c r="B8" i="5"/>
  <c r="B12" i="5" s="1"/>
  <c r="B16" i="5" s="1"/>
  <c r="B20" i="5" s="1"/>
  <c r="B24" i="5" s="1"/>
  <c r="B28" i="5" s="1"/>
  <c r="B32" i="5" s="1"/>
  <c r="A29" i="5"/>
  <c r="D28" i="5"/>
  <c r="A9" i="5"/>
  <c r="A20" i="5"/>
  <c r="A25" i="5"/>
  <c r="C3" i="5"/>
  <c r="A16" i="5"/>
  <c r="C19" i="5"/>
  <c r="A32" i="5"/>
  <c r="A4" i="5"/>
  <c r="C7" i="5"/>
  <c r="A4" i="2"/>
  <c r="C6" i="3"/>
  <c r="A4" i="3"/>
  <c r="A5" i="3" s="1"/>
  <c r="D5" i="3" s="1"/>
  <c r="D12" i="3"/>
  <c r="A16" i="3"/>
  <c r="D15" i="3"/>
  <c r="A32" i="3"/>
  <c r="D31" i="3"/>
  <c r="C22" i="3"/>
  <c r="C14" i="3"/>
  <c r="B7" i="3"/>
  <c r="B11" i="3" s="1"/>
  <c r="B15" i="3" s="1"/>
  <c r="B19" i="3" s="1"/>
  <c r="B23" i="3" s="1"/>
  <c r="B27" i="3" s="1"/>
  <c r="B31" i="3" s="1"/>
  <c r="C31" i="3" s="1"/>
  <c r="B4" i="3"/>
  <c r="A20" i="3"/>
  <c r="D19" i="3"/>
  <c r="C26" i="3"/>
  <c r="C18" i="3"/>
  <c r="C10" i="3"/>
  <c r="D24" i="3"/>
  <c r="D8" i="3"/>
  <c r="C3" i="3"/>
  <c r="D27" i="3"/>
  <c r="D23" i="3"/>
  <c r="D11" i="3"/>
  <c r="D7" i="3"/>
  <c r="E25" i="7" l="1"/>
  <c r="E31" i="7"/>
  <c r="E24" i="7"/>
  <c r="E27" i="7"/>
  <c r="E23" i="7"/>
  <c r="E33" i="7"/>
  <c r="E28" i="7"/>
  <c r="E26" i="7"/>
  <c r="A45" i="2"/>
  <c r="D4" i="3"/>
  <c r="C8" i="5"/>
  <c r="C28" i="5"/>
  <c r="C14" i="5"/>
  <c r="B18" i="5"/>
  <c r="C15" i="5"/>
  <c r="C4" i="3"/>
  <c r="C24" i="5"/>
  <c r="C12" i="5"/>
  <c r="A33" i="5"/>
  <c r="D32" i="5"/>
  <c r="C32" i="5"/>
  <c r="C9" i="5"/>
  <c r="D9" i="5"/>
  <c r="D13" i="5"/>
  <c r="C13" i="5"/>
  <c r="C25" i="5"/>
  <c r="D25" i="5"/>
  <c r="B27" i="5"/>
  <c r="C23" i="5"/>
  <c r="C4" i="5"/>
  <c r="A5" i="5"/>
  <c r="D4" i="5"/>
  <c r="A17" i="5"/>
  <c r="D16" i="5"/>
  <c r="C16" i="5"/>
  <c r="C20" i="5"/>
  <c r="A21" i="5"/>
  <c r="D20" i="5"/>
  <c r="D29" i="5"/>
  <c r="C29" i="5"/>
  <c r="A5" i="2"/>
  <c r="C27" i="3"/>
  <c r="A21" i="3"/>
  <c r="D20" i="3"/>
  <c r="C7" i="3"/>
  <c r="A17" i="3"/>
  <c r="D16" i="3"/>
  <c r="C11" i="3"/>
  <c r="C19" i="3"/>
  <c r="A33" i="3"/>
  <c r="D32" i="3"/>
  <c r="C23" i="3"/>
  <c r="B8" i="3"/>
  <c r="B5" i="3"/>
  <c r="C15" i="3"/>
  <c r="A46" i="2" l="1"/>
  <c r="B22" i="5"/>
  <c r="C18" i="5"/>
  <c r="C27" i="5"/>
  <c r="B31" i="5"/>
  <c r="C31" i="5" s="1"/>
  <c r="D5" i="5"/>
  <c r="C5" i="5"/>
  <c r="C21" i="5"/>
  <c r="D21" i="5"/>
  <c r="C43" i="8" s="1"/>
  <c r="C17" i="5"/>
  <c r="D17" i="5"/>
  <c r="C33" i="5"/>
  <c r="D33" i="5"/>
  <c r="A6" i="2"/>
  <c r="D33" i="3"/>
  <c r="B9" i="3"/>
  <c r="C5" i="3"/>
  <c r="B12" i="3"/>
  <c r="C8" i="3"/>
  <c r="D17" i="3"/>
  <c r="D21" i="3"/>
  <c r="A47" i="2" l="1"/>
  <c r="A48" i="2" s="1"/>
  <c r="A49" i="2" s="1"/>
  <c r="C51" i="8"/>
  <c r="C47" i="4"/>
  <c r="C49" i="8"/>
  <c r="C41" i="8"/>
  <c r="C22" i="5"/>
  <c r="B26" i="5"/>
  <c r="C38" i="8"/>
  <c r="C37" i="8"/>
  <c r="C39" i="8"/>
  <c r="C45" i="4"/>
  <c r="C45" i="8"/>
  <c r="C47" i="8"/>
  <c r="C43" i="4"/>
  <c r="C39" i="4"/>
  <c r="C37" i="4"/>
  <c r="C49" i="4"/>
  <c r="C14" i="8"/>
  <c r="C3" i="8"/>
  <c r="A7" i="2"/>
  <c r="C9" i="3"/>
  <c r="B13" i="3"/>
  <c r="B16" i="3"/>
  <c r="C12" i="3"/>
  <c r="F29" i="8" l="1"/>
  <c r="I32" i="8"/>
  <c r="L34" i="8"/>
  <c r="F18" i="8"/>
  <c r="I27" i="8"/>
  <c r="L33" i="8"/>
  <c r="C26" i="5"/>
  <c r="B30" i="5"/>
  <c r="C30" i="5" s="1"/>
  <c r="M60" i="4"/>
  <c r="M64" i="4"/>
  <c r="M65" i="4"/>
  <c r="M68" i="4"/>
  <c r="A8" i="2"/>
  <c r="B17" i="3"/>
  <c r="C13" i="3"/>
  <c r="B20" i="3"/>
  <c r="C16" i="3"/>
  <c r="A9" i="2" l="1"/>
  <c r="B21" i="3"/>
  <c r="C17" i="3"/>
  <c r="B24" i="3"/>
  <c r="C20" i="3"/>
  <c r="A10" i="2" l="1"/>
  <c r="B28" i="3"/>
  <c r="C24" i="3"/>
  <c r="B25" i="3"/>
  <c r="C21" i="3"/>
  <c r="A11" i="2" l="1"/>
  <c r="B29" i="3"/>
  <c r="C25" i="3"/>
  <c r="C28" i="3"/>
  <c r="B32" i="3"/>
  <c r="C32" i="3" s="1"/>
  <c r="A12" i="2" l="1"/>
  <c r="B33" i="3"/>
  <c r="C33" i="3" s="1"/>
  <c r="C29" i="3"/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C11" i="7" l="1"/>
  <c r="D11" i="7"/>
  <c r="D14" i="7"/>
  <c r="C14" i="7"/>
  <c r="E14" i="7" l="1"/>
  <c r="E11" i="7"/>
  <c r="D9" i="7" l="1"/>
  <c r="C9" i="7"/>
  <c r="E9" i="7" l="1"/>
  <c r="D18" i="7" l="1"/>
  <c r="C18" i="7"/>
  <c r="E18" i="7" l="1"/>
  <c r="D22" i="7"/>
  <c r="C22" i="7"/>
  <c r="E22" i="7" l="1"/>
  <c r="D13" i="7"/>
  <c r="C13" i="7"/>
  <c r="E13" i="7" l="1"/>
  <c r="D17" i="7" l="1"/>
  <c r="C17" i="7"/>
  <c r="E17" i="7" l="1"/>
  <c r="C16" i="7" l="1"/>
  <c r="D16" i="7"/>
  <c r="E16" i="7" l="1"/>
  <c r="C15" i="7" l="1"/>
  <c r="D15" i="7"/>
  <c r="E15" i="7" l="1"/>
  <c r="D20" i="7"/>
  <c r="C20" i="7"/>
  <c r="E20" i="7" l="1"/>
  <c r="D3" i="7"/>
  <c r="C3" i="7"/>
  <c r="E3" i="7" l="1"/>
  <c r="D21" i="7"/>
  <c r="C21" i="7"/>
  <c r="E21" i="7" l="1"/>
  <c r="D19" i="7"/>
  <c r="C19" i="7"/>
  <c r="E19" i="7" l="1"/>
  <c r="C12" i="7"/>
  <c r="D12" i="7"/>
  <c r="E12" i="7" l="1"/>
  <c r="B5" i="1" l="1"/>
  <c r="B2" i="1"/>
  <c r="D2" i="1" l="1"/>
  <c r="C2" i="1"/>
  <c r="E2" i="1" l="1"/>
  <c r="E2" i="3"/>
  <c r="C1" i="4" s="1"/>
  <c r="M5" i="4" l="1"/>
  <c r="J2" i="1" l="1"/>
  <c r="B2" i="7"/>
  <c r="B10" i="7"/>
  <c r="B6" i="7"/>
  <c r="B8" i="7"/>
  <c r="B7" i="7"/>
  <c r="B4" i="7"/>
  <c r="B5" i="7"/>
  <c r="C5" i="7"/>
  <c r="C7" i="7" l="1"/>
  <c r="D7" i="7"/>
  <c r="D5" i="7"/>
  <c r="E5" i="7" s="1"/>
  <c r="D4" i="7"/>
  <c r="C4" i="7"/>
  <c r="E4" i="7" l="1"/>
  <c r="D8" i="7"/>
  <c r="C8" i="7"/>
  <c r="C6" i="7"/>
  <c r="D6" i="7"/>
  <c r="D10" i="7"/>
  <c r="C10" i="7"/>
  <c r="D2" i="7"/>
  <c r="C2" i="7"/>
  <c r="E7" i="7"/>
  <c r="E10" i="7" l="1"/>
  <c r="E2" i="7"/>
  <c r="E14" i="5" s="1"/>
  <c r="E8" i="7"/>
  <c r="E6" i="5"/>
  <c r="C15" i="8" s="1"/>
  <c r="E6" i="7"/>
  <c r="E2" i="5"/>
  <c r="C1" i="8" s="1"/>
  <c r="F14" i="8" l="1"/>
  <c r="I8" i="8"/>
  <c r="L6" i="8"/>
  <c r="F1" i="8"/>
  <c r="I3" i="8"/>
  <c r="L9" i="8"/>
  <c r="E10" i="5"/>
  <c r="C9" i="8" s="1"/>
  <c r="E18" i="5"/>
  <c r="C5" i="8" s="1"/>
  <c r="E5" i="5"/>
  <c r="E8" i="5"/>
  <c r="C50" i="8" s="1"/>
  <c r="E19" i="5"/>
  <c r="E13" i="5"/>
  <c r="E15" i="5"/>
  <c r="C10" i="8" s="1"/>
  <c r="E23" i="5"/>
  <c r="C6" i="8" s="1"/>
  <c r="E31" i="5"/>
  <c r="E17" i="5"/>
  <c r="E4" i="5"/>
  <c r="C16" i="8" s="1"/>
  <c r="E30" i="5"/>
  <c r="E20" i="5"/>
  <c r="C40" i="8" s="1"/>
  <c r="E3" i="5"/>
  <c r="C36" i="8" s="1"/>
  <c r="E27" i="5"/>
  <c r="E32" i="5"/>
  <c r="E22" i="5"/>
  <c r="C11" i="8" s="1"/>
  <c r="E29" i="5"/>
  <c r="E21" i="5"/>
  <c r="E9" i="5"/>
  <c r="E33" i="5"/>
  <c r="E16" i="5"/>
  <c r="C42" i="8" s="1"/>
  <c r="E12" i="5"/>
  <c r="C44" i="8" s="1"/>
  <c r="E28" i="5"/>
  <c r="C48" i="8" s="1"/>
  <c r="E25" i="5"/>
  <c r="E7" i="5"/>
  <c r="C2" i="8" s="1"/>
  <c r="E26" i="5"/>
  <c r="C13" i="8" s="1"/>
  <c r="E11" i="5"/>
  <c r="C8" i="8" s="1"/>
  <c r="E24" i="5"/>
  <c r="C46" i="8" s="1"/>
  <c r="F5" i="8" l="1"/>
  <c r="I12" i="8"/>
  <c r="L17" i="8"/>
  <c r="F10" i="8"/>
  <c r="I15" i="8"/>
  <c r="L14" i="8"/>
  <c r="F9" i="8"/>
  <c r="I7" i="8"/>
  <c r="L10" i="8"/>
  <c r="F17" i="8"/>
  <c r="I19" i="8"/>
  <c r="L25" i="8"/>
  <c r="F22" i="8"/>
  <c r="I28" i="8"/>
  <c r="L29" i="8"/>
  <c r="F21" i="8"/>
  <c r="I20" i="8"/>
  <c r="L21" i="8"/>
  <c r="F13" i="8"/>
  <c r="I16" i="8"/>
  <c r="L18" i="8"/>
  <c r="F30" i="8"/>
  <c r="I24" i="8"/>
  <c r="L26" i="8"/>
  <c r="F25" i="8"/>
  <c r="I23" i="8"/>
  <c r="L22" i="8"/>
  <c r="C4" i="8"/>
  <c r="C12" i="8"/>
  <c r="C7" i="8"/>
  <c r="M6" i="8"/>
  <c r="I11" i="8" l="1"/>
  <c r="L13" i="8"/>
  <c r="F6" i="8"/>
  <c r="I4" i="8"/>
  <c r="L5" i="8"/>
  <c r="F26" i="8"/>
  <c r="I31" i="8"/>
  <c r="L30" i="8"/>
  <c r="M5" i="8"/>
  <c r="M10" i="8" s="1"/>
  <c r="F2" i="8"/>
  <c r="J33" i="7" l="1"/>
  <c r="J29" i="7"/>
  <c r="J25" i="7"/>
  <c r="J3" i="7"/>
  <c r="J32" i="7"/>
  <c r="J28" i="7"/>
  <c r="J24" i="7"/>
  <c r="J31" i="7"/>
  <c r="J27" i="7"/>
  <c r="J23" i="7"/>
  <c r="J5" i="7"/>
  <c r="J30" i="7"/>
  <c r="J26" i="7"/>
  <c r="J22" i="7"/>
  <c r="J2" i="7"/>
  <c r="M9" i="8"/>
  <c r="M13" i="8" s="1"/>
  <c r="J7" i="7" s="1"/>
  <c r="J4" i="7" l="1"/>
  <c r="M14" i="8"/>
  <c r="J6" i="7" s="1"/>
  <c r="M18" i="8"/>
  <c r="J9" i="7" s="1"/>
  <c r="M17" i="8"/>
  <c r="J8" i="7" s="1"/>
  <c r="M22" i="8" l="1"/>
  <c r="J10" i="7" s="1"/>
  <c r="M21" i="8"/>
  <c r="J11" i="7" s="1"/>
  <c r="M25" i="8" l="1"/>
  <c r="J13" i="7" s="1"/>
  <c r="M26" i="8"/>
  <c r="J12" i="7" s="1"/>
  <c r="M29" i="8" l="1"/>
  <c r="M30" i="8"/>
  <c r="J15" i="7" s="1"/>
  <c r="M33" i="8"/>
  <c r="J14" i="7" l="1"/>
  <c r="M34" i="8"/>
  <c r="M40" i="8" l="1"/>
  <c r="M41" i="8"/>
  <c r="M44" i="8" l="1"/>
  <c r="M45" i="8"/>
  <c r="M49" i="8" s="1"/>
  <c r="M48" i="8" l="1"/>
  <c r="M52" i="8"/>
  <c r="M53" i="8"/>
  <c r="M56" i="8" s="1"/>
  <c r="M57" i="8"/>
  <c r="M60" i="8" l="1"/>
  <c r="M64" i="8" s="1"/>
  <c r="M61" i="8"/>
  <c r="M65" i="8"/>
  <c r="C41" i="4"/>
  <c r="M56" i="4" s="1"/>
  <c r="C5" i="1"/>
  <c r="D5" i="1"/>
  <c r="C3" i="1"/>
  <c r="D3" i="1"/>
  <c r="E3" i="1"/>
  <c r="C4" i="1"/>
  <c r="E4" i="1" s="1"/>
  <c r="D4" i="1"/>
  <c r="C9" i="1"/>
  <c r="D9" i="1"/>
  <c r="C10" i="1"/>
  <c r="E10" i="1" s="1"/>
  <c r="D10" i="1"/>
  <c r="C11" i="1"/>
  <c r="D11" i="1"/>
  <c r="E11" i="1" s="1"/>
  <c r="C13" i="1"/>
  <c r="D13" i="1"/>
  <c r="E13" i="1"/>
  <c r="C7" i="1"/>
  <c r="E7" i="1" s="1"/>
  <c r="D7" i="1"/>
  <c r="C6" i="1"/>
  <c r="D6" i="1"/>
  <c r="C8" i="1"/>
  <c r="D8" i="1"/>
  <c r="C12" i="1"/>
  <c r="D12" i="1"/>
  <c r="E12" i="1"/>
  <c r="C18" i="1"/>
  <c r="E18" i="1" s="1"/>
  <c r="D18" i="1"/>
  <c r="C20" i="1"/>
  <c r="D20" i="1"/>
  <c r="C19" i="1"/>
  <c r="D19" i="1"/>
  <c r="C21" i="1"/>
  <c r="E21" i="1" s="1"/>
  <c r="D21" i="1"/>
  <c r="C17" i="1"/>
  <c r="D17" i="1"/>
  <c r="C15" i="1"/>
  <c r="E15" i="1" s="1"/>
  <c r="D15" i="1"/>
  <c r="C16" i="1"/>
  <c r="D16" i="1"/>
  <c r="E16" i="1" s="1"/>
  <c r="C14" i="1"/>
  <c r="E14" i="1" s="1"/>
  <c r="D14" i="1"/>
  <c r="C22" i="1"/>
  <c r="D22" i="1"/>
  <c r="C25" i="1"/>
  <c r="E25" i="1" s="1"/>
  <c r="D25" i="1"/>
  <c r="C23" i="1"/>
  <c r="D23" i="1"/>
  <c r="C24" i="1"/>
  <c r="D24" i="1"/>
  <c r="E24" i="1"/>
  <c r="C26" i="1"/>
  <c r="E26" i="1" s="1"/>
  <c r="D26" i="1"/>
  <c r="C27" i="1"/>
  <c r="E27" i="1" s="1"/>
  <c r="D27" i="1"/>
  <c r="C51" i="4"/>
  <c r="M57" i="4" s="1"/>
  <c r="C49" i="1"/>
  <c r="D49" i="1"/>
  <c r="E49" i="1"/>
  <c r="C48" i="1"/>
  <c r="E48" i="1" s="1"/>
  <c r="D48" i="1"/>
  <c r="C47" i="1"/>
  <c r="E47" i="1" s="1"/>
  <c r="D47" i="1"/>
  <c r="C46" i="1"/>
  <c r="D46" i="1"/>
  <c r="E46" i="1"/>
  <c r="D45" i="1"/>
  <c r="C45" i="1"/>
  <c r="E45" i="1"/>
  <c r="C44" i="1"/>
  <c r="E44" i="1" s="1"/>
  <c r="D44" i="1"/>
  <c r="C43" i="1"/>
  <c r="E43" i="1" s="1"/>
  <c r="D43" i="1"/>
  <c r="C42" i="1"/>
  <c r="D42" i="1"/>
  <c r="E42" i="1"/>
  <c r="C41" i="1"/>
  <c r="D41" i="1"/>
  <c r="E41" i="1"/>
  <c r="C40" i="1"/>
  <c r="E40" i="1" s="1"/>
  <c r="D40" i="1"/>
  <c r="C39" i="1"/>
  <c r="D39" i="1"/>
  <c r="E39" i="1"/>
  <c r="C38" i="1"/>
  <c r="E38" i="1" s="1"/>
  <c r="D38" i="1"/>
  <c r="C37" i="1"/>
  <c r="E37" i="1" s="1"/>
  <c r="D37" i="1"/>
  <c r="C36" i="1"/>
  <c r="D36" i="1"/>
  <c r="E36" i="1"/>
  <c r="C35" i="1"/>
  <c r="D35" i="1"/>
  <c r="E35" i="1"/>
  <c r="C34" i="1"/>
  <c r="E34" i="1" s="1"/>
  <c r="D34" i="1"/>
  <c r="C33" i="1"/>
  <c r="E33" i="1" s="1"/>
  <c r="D33" i="1"/>
  <c r="C32" i="1"/>
  <c r="D32" i="1"/>
  <c r="E32" i="1"/>
  <c r="C31" i="1"/>
  <c r="D31" i="1"/>
  <c r="E31" i="1"/>
  <c r="C30" i="1"/>
  <c r="E30" i="1" s="1"/>
  <c r="D30" i="1"/>
  <c r="C29" i="1"/>
  <c r="E29" i="1" s="1"/>
  <c r="D29" i="1"/>
  <c r="C28" i="1"/>
  <c r="D28" i="1"/>
  <c r="E28" i="1"/>
  <c r="M69" i="8" l="1"/>
  <c r="M68" i="8"/>
  <c r="E23" i="1"/>
  <c r="E17" i="1"/>
  <c r="E19" i="1"/>
  <c r="E6" i="1"/>
  <c r="E22" i="1"/>
  <c r="E20" i="1"/>
  <c r="E9" i="1"/>
  <c r="E8" i="1"/>
  <c r="E5" i="1"/>
  <c r="E6" i="3" s="1"/>
  <c r="C15" i="4" s="1"/>
  <c r="E18" i="3"/>
  <c r="C12" i="4" s="1"/>
  <c r="E30" i="3"/>
  <c r="C14" i="4" s="1"/>
  <c r="E4" i="3"/>
  <c r="C16" i="4" s="1"/>
  <c r="E11" i="3"/>
  <c r="C44" i="4" s="1"/>
  <c r="E24" i="3"/>
  <c r="C46" i="4" s="1"/>
  <c r="E14" i="3"/>
  <c r="C7" i="4" s="1"/>
  <c r="E31" i="3"/>
  <c r="C3" i="4" s="1"/>
  <c r="E10" i="3"/>
  <c r="C9" i="4" s="1"/>
  <c r="E3" i="3" l="1"/>
  <c r="C36" i="4" s="1"/>
  <c r="E19" i="3"/>
  <c r="C5" i="4" s="1"/>
  <c r="E21" i="3"/>
  <c r="E28" i="3"/>
  <c r="C48" i="4" s="1"/>
  <c r="E16" i="3"/>
  <c r="C10" i="4" s="1"/>
  <c r="E22" i="3"/>
  <c r="C11" i="4" s="1"/>
  <c r="E27" i="3"/>
  <c r="C13" i="4" s="1"/>
  <c r="E33" i="3"/>
  <c r="E29" i="3"/>
  <c r="E32" i="3"/>
  <c r="C38" i="4" s="1"/>
  <c r="E12" i="3"/>
  <c r="C8" i="4" s="1"/>
  <c r="E23" i="3"/>
  <c r="C6" i="4" s="1"/>
  <c r="E17" i="3"/>
  <c r="E5" i="3"/>
  <c r="E7" i="3"/>
  <c r="C50" i="4" s="1"/>
  <c r="E9" i="3"/>
  <c r="E13" i="3"/>
  <c r="E25" i="3"/>
  <c r="E20" i="3"/>
  <c r="C40" i="4" s="1"/>
  <c r="E15" i="3"/>
  <c r="C42" i="4" s="1"/>
  <c r="E8" i="3"/>
  <c r="C2" i="4" s="1"/>
  <c r="E26" i="3"/>
  <c r="C4" i="4" s="1"/>
  <c r="J36" i="1" l="1"/>
  <c r="J35" i="1"/>
  <c r="J29" i="1"/>
  <c r="M6" i="4"/>
  <c r="M10" i="4" l="1"/>
  <c r="J5" i="1" s="1"/>
  <c r="J31" i="1"/>
  <c r="J43" i="1"/>
  <c r="J33" i="1"/>
  <c r="J40" i="1"/>
  <c r="J34" i="1"/>
  <c r="J26" i="1"/>
  <c r="J37" i="1"/>
  <c r="J46" i="1"/>
  <c r="J47" i="1"/>
  <c r="J38" i="1"/>
  <c r="J42" i="1"/>
  <c r="J48" i="1"/>
  <c r="J30" i="1"/>
  <c r="J44" i="1"/>
  <c r="J27" i="1"/>
  <c r="J39" i="1"/>
  <c r="J49" i="1"/>
  <c r="J32" i="1"/>
  <c r="J45" i="1"/>
  <c r="J28" i="1"/>
  <c r="J41" i="1"/>
  <c r="J3" i="1"/>
  <c r="M9" i="4"/>
  <c r="J4" i="1" s="1"/>
  <c r="M13" i="4"/>
  <c r="J7" i="1" s="1"/>
  <c r="M14" i="4" l="1"/>
  <c r="J6" i="1" s="1"/>
  <c r="M18" i="4" l="1"/>
  <c r="J9" i="1" s="1"/>
  <c r="M17" i="4"/>
  <c r="J8" i="1" s="1"/>
  <c r="M21" i="4" l="1"/>
  <c r="M26" i="4" s="1"/>
  <c r="J13" i="1" s="1"/>
  <c r="M22" i="4"/>
  <c r="J10" i="1" s="1"/>
  <c r="J11" i="1"/>
  <c r="M25" i="4" l="1"/>
  <c r="J12" i="1" s="1"/>
  <c r="M30" i="4"/>
  <c r="M29" i="4"/>
  <c r="J15" i="1" s="1"/>
  <c r="J14" i="1" l="1"/>
  <c r="M34" i="4"/>
  <c r="M33" i="4"/>
  <c r="J16" i="1" s="1"/>
  <c r="J17" i="1" l="1"/>
  <c r="M41" i="4"/>
  <c r="M40" i="4"/>
  <c r="J18" i="1" s="1"/>
  <c r="J19" i="1" l="1"/>
  <c r="M44" i="4"/>
  <c r="J21" i="1" s="1"/>
  <c r="M45" i="4"/>
  <c r="J20" i="1" l="1"/>
  <c r="M48" i="4"/>
  <c r="J22" i="1" s="1"/>
  <c r="M49" i="4"/>
  <c r="J23" i="1" l="1"/>
  <c r="M53" i="4"/>
  <c r="M52" i="4"/>
  <c r="J24" i="1" s="1"/>
  <c r="J25" i="1" l="1"/>
  <c r="M61" i="4"/>
  <c r="M69" i="4" s="1"/>
</calcChain>
</file>

<file path=xl/sharedStrings.xml><?xml version="1.0" encoding="utf-8"?>
<sst xmlns="http://schemas.openxmlformats.org/spreadsheetml/2006/main" count="719" uniqueCount="298">
  <si>
    <t>NOM</t>
  </si>
  <si>
    <t>PRENOM</t>
  </si>
  <si>
    <t>CLUB</t>
  </si>
  <si>
    <t>POINTS</t>
  </si>
  <si>
    <t>LECOLLIER</t>
  </si>
  <si>
    <t>BOUVIER</t>
  </si>
  <si>
    <t>LECOURT</t>
  </si>
  <si>
    <t>LINARD</t>
  </si>
  <si>
    <t>WOZNIAK</t>
  </si>
  <si>
    <t>RAYMOND</t>
  </si>
  <si>
    <t>NGUYEN</t>
  </si>
  <si>
    <t>ZHU</t>
  </si>
  <si>
    <t>DUBOIS</t>
  </si>
  <si>
    <t>RIEUSSET</t>
  </si>
  <si>
    <t>CORNEJO</t>
  </si>
  <si>
    <t>PORCHAIRE</t>
  </si>
  <si>
    <t>CAPEZ</t>
  </si>
  <si>
    <t>VERDIER</t>
  </si>
  <si>
    <t>COMBERNOUX</t>
  </si>
  <si>
    <t>BOINET</t>
  </si>
  <si>
    <t>BANCO</t>
  </si>
  <si>
    <t>SALOMOVICI</t>
  </si>
  <si>
    <t>MARCE</t>
  </si>
  <si>
    <t>SELLIER</t>
  </si>
  <si>
    <t>GUIARD</t>
  </si>
  <si>
    <t>Adrien</t>
  </si>
  <si>
    <t>Mathis</t>
  </si>
  <si>
    <t>Laurent</t>
  </si>
  <si>
    <t>Jérôme</t>
  </si>
  <si>
    <t>Michel</t>
  </si>
  <si>
    <t>Dominique</t>
  </si>
  <si>
    <t>Thierry</t>
  </si>
  <si>
    <t>Phuong</t>
  </si>
  <si>
    <t>Christian</t>
  </si>
  <si>
    <t>Yue</t>
  </si>
  <si>
    <t>Karen</t>
  </si>
  <si>
    <t>Alberto</t>
  </si>
  <si>
    <t>Hubert</t>
  </si>
  <si>
    <t>Maxime</t>
  </si>
  <si>
    <t>Anthony</t>
  </si>
  <si>
    <t>Roland</t>
  </si>
  <si>
    <t>Nicolas</t>
  </si>
  <si>
    <t>Luc</t>
  </si>
  <si>
    <t>Didier</t>
  </si>
  <si>
    <t>ARMAND</t>
  </si>
  <si>
    <t>Mattéo</t>
  </si>
  <si>
    <t>MONTPELLIER TT</t>
  </si>
  <si>
    <t>PEREZ</t>
  </si>
  <si>
    <t>Stéphane</t>
  </si>
  <si>
    <t>NOISY LE GRAND CSNTT</t>
  </si>
  <si>
    <t>TAIB</t>
  </si>
  <si>
    <t>GUITTON</t>
  </si>
  <si>
    <t>Frédérik</t>
  </si>
  <si>
    <t>MAUGUIO MJC</t>
  </si>
  <si>
    <t xml:space="preserve">YERRES ATT </t>
  </si>
  <si>
    <t>BALDASSARI</t>
  </si>
  <si>
    <t>Gilles</t>
  </si>
  <si>
    <t xml:space="preserve">CASTELNAU LE LEZ MJC </t>
  </si>
  <si>
    <t>TT PLAISANÇOIS</t>
  </si>
  <si>
    <t>FARRE</t>
  </si>
  <si>
    <t>PRADES ST GELY TT</t>
  </si>
  <si>
    <t>Sébastien</t>
  </si>
  <si>
    <t>Olivier</t>
  </si>
  <si>
    <t xml:space="preserve">LUNEL TENNIS DE TABLE </t>
  </si>
  <si>
    <t>DUFOUR</t>
  </si>
  <si>
    <t>Clément</t>
  </si>
  <si>
    <t>PEROLS PPC</t>
  </si>
  <si>
    <t>LAVERUNE FRTT</t>
  </si>
  <si>
    <t>NICHILO</t>
  </si>
  <si>
    <t>Davy</t>
  </si>
  <si>
    <t>DEPEYRE</t>
  </si>
  <si>
    <t>Mathieu</t>
  </si>
  <si>
    <t>LABORD</t>
  </si>
  <si>
    <t>CAMPOS</t>
  </si>
  <si>
    <t>Samuel</t>
  </si>
  <si>
    <t>Guilhem</t>
  </si>
  <si>
    <t>UCHAUD ASTT</t>
  </si>
  <si>
    <t>JULE</t>
  </si>
  <si>
    <t>Gaétan</t>
  </si>
  <si>
    <t>CRES SALAISON T.T.</t>
  </si>
  <si>
    <t>Poule</t>
  </si>
  <si>
    <t>1A</t>
  </si>
  <si>
    <t>A</t>
  </si>
  <si>
    <t>E</t>
  </si>
  <si>
    <t>H</t>
  </si>
  <si>
    <t>B</t>
  </si>
  <si>
    <t>C</t>
  </si>
  <si>
    <t>D</t>
  </si>
  <si>
    <t>F</t>
  </si>
  <si>
    <t>G</t>
  </si>
  <si>
    <t>rang</t>
  </si>
  <si>
    <t>clt final</t>
  </si>
  <si>
    <t>poule</t>
  </si>
  <si>
    <t>rang poule</t>
  </si>
  <si>
    <t>Poule-rang</t>
  </si>
  <si>
    <t>nom</t>
  </si>
  <si>
    <t>Cltxpoule</t>
  </si>
  <si>
    <t>Clt poule</t>
  </si>
  <si>
    <t>2B</t>
  </si>
  <si>
    <t>1H</t>
  </si>
  <si>
    <t>2G</t>
  </si>
  <si>
    <t>1E</t>
  </si>
  <si>
    <t>2F</t>
  </si>
  <si>
    <t>1D</t>
  </si>
  <si>
    <t>2C</t>
  </si>
  <si>
    <t>1C</t>
  </si>
  <si>
    <t>2D</t>
  </si>
  <si>
    <t>1F</t>
  </si>
  <si>
    <t>2E</t>
  </si>
  <si>
    <t>1G</t>
  </si>
  <si>
    <t>2H</t>
  </si>
  <si>
    <t>1B</t>
  </si>
  <si>
    <t>2A</t>
  </si>
  <si>
    <t xml:space="preserve">NOISY LE GRAND CSNTT </t>
  </si>
  <si>
    <t>Esteban</t>
  </si>
  <si>
    <t>Evelyne</t>
  </si>
  <si>
    <t>LEON</t>
  </si>
  <si>
    <t>Jean-Michel</t>
  </si>
  <si>
    <t>AUFSCHNEIDER</t>
  </si>
  <si>
    <t>Khanh</t>
  </si>
  <si>
    <t>François</t>
  </si>
  <si>
    <t>Catherine</t>
  </si>
  <si>
    <t>ESCOUTE</t>
  </si>
  <si>
    <t>Jean</t>
  </si>
  <si>
    <t>MEUNIER</t>
  </si>
  <si>
    <t>Géraldine</t>
  </si>
  <si>
    <t>RIGAUD</t>
  </si>
  <si>
    <t>Kylian</t>
  </si>
  <si>
    <t>SANTINO</t>
  </si>
  <si>
    <t>Françoise</t>
  </si>
  <si>
    <t xml:space="preserve"> </t>
  </si>
  <si>
    <t>3E</t>
  </si>
  <si>
    <t>3A</t>
  </si>
  <si>
    <t>NOM initiale PRENOM</t>
  </si>
  <si>
    <t>QUINTERNET</t>
  </si>
  <si>
    <t>Eric</t>
  </si>
  <si>
    <t>PLUVION</t>
  </si>
  <si>
    <t>Mickael</t>
  </si>
  <si>
    <t>BOUCHOUCHA</t>
  </si>
  <si>
    <t>Mehdi</t>
  </si>
  <si>
    <t>MARCILLAT</t>
  </si>
  <si>
    <t>Pascal</t>
  </si>
  <si>
    <t>FERREIRA</t>
  </si>
  <si>
    <t>SALABERT</t>
  </si>
  <si>
    <t>David</t>
  </si>
  <si>
    <t>WILK</t>
  </si>
  <si>
    <t>Sebastien</t>
  </si>
  <si>
    <t>PETROONS</t>
  </si>
  <si>
    <t>Paul</t>
  </si>
  <si>
    <t>AUBIN</t>
  </si>
  <si>
    <t>Guillaume</t>
  </si>
  <si>
    <t>FAVE</t>
  </si>
  <si>
    <t>Frank</t>
  </si>
  <si>
    <t>LEGRAND</t>
  </si>
  <si>
    <t>Stephane</t>
  </si>
  <si>
    <t>BELASCO</t>
  </si>
  <si>
    <t>Cyril</t>
  </si>
  <si>
    <t>ASTIE</t>
  </si>
  <si>
    <t>Marine</t>
  </si>
  <si>
    <t>MASSART</t>
  </si>
  <si>
    <t>Etienne</t>
  </si>
  <si>
    <t>CONSTRAINT</t>
  </si>
  <si>
    <t>PERROTIN</t>
  </si>
  <si>
    <t>Jerome</t>
  </si>
  <si>
    <t>DENEUFVE</t>
  </si>
  <si>
    <t>Maximilien</t>
  </si>
  <si>
    <t>THEVENIAUD</t>
  </si>
  <si>
    <t>Clement</t>
  </si>
  <si>
    <t>ERB</t>
  </si>
  <si>
    <t>Ludo</t>
  </si>
  <si>
    <t>Daniel</t>
  </si>
  <si>
    <t>Remy</t>
  </si>
  <si>
    <t>VALANTIN</t>
  </si>
  <si>
    <t>DAVID</t>
  </si>
  <si>
    <t>MARTIN</t>
  </si>
  <si>
    <t>Willam</t>
  </si>
  <si>
    <t>LAVERGE</t>
  </si>
  <si>
    <t>Doryan</t>
  </si>
  <si>
    <t>MEDARD</t>
  </si>
  <si>
    <t>Gwendoline</t>
  </si>
  <si>
    <t>CARMONA</t>
  </si>
  <si>
    <t>Elisa</t>
  </si>
  <si>
    <t>Jade</t>
  </si>
  <si>
    <t>Lucas</t>
  </si>
  <si>
    <t>Carole</t>
  </si>
  <si>
    <t>CAMPOY</t>
  </si>
  <si>
    <t>Clara</t>
  </si>
  <si>
    <t>REYNAUD</t>
  </si>
  <si>
    <t>ALLAOUI</t>
  </si>
  <si>
    <t>Jeremy</t>
  </si>
  <si>
    <t>RAVINEL</t>
  </si>
  <si>
    <t>Justin</t>
  </si>
  <si>
    <t>CODOU</t>
  </si>
  <si>
    <t>Goeffrey</t>
  </si>
  <si>
    <t>LELOU</t>
  </si>
  <si>
    <t>BERTAUX</t>
  </si>
  <si>
    <t>Bastien</t>
  </si>
  <si>
    <t>STIOUI</t>
  </si>
  <si>
    <t>Aaron</t>
  </si>
  <si>
    <t>Adam</t>
  </si>
  <si>
    <t>CLERMONT L HERAULT TT</t>
  </si>
  <si>
    <t>ST FELIX DE LODEZ FR TT</t>
  </si>
  <si>
    <t>COURNONTERRAL TT</t>
  </si>
  <si>
    <t>GIGEAN ASM</t>
  </si>
  <si>
    <t>FILLOLS</t>
  </si>
  <si>
    <t>MJC GRUISSAN TT</t>
  </si>
  <si>
    <t>YVANEZ</t>
  </si>
  <si>
    <t>Emelyne</t>
  </si>
  <si>
    <t>&gt;=1000</t>
  </si>
  <si>
    <t>&lt;1000</t>
  </si>
  <si>
    <t>Rémi</t>
  </si>
  <si>
    <t>3H</t>
  </si>
  <si>
    <t>3D</t>
  </si>
  <si>
    <t>3C</t>
  </si>
  <si>
    <t>3F</t>
  </si>
  <si>
    <t>3G</t>
  </si>
  <si>
    <t>3B</t>
  </si>
  <si>
    <t>4B</t>
  </si>
  <si>
    <t>4G</t>
  </si>
  <si>
    <t>4F</t>
  </si>
  <si>
    <t>4C</t>
  </si>
  <si>
    <t>4D</t>
  </si>
  <si>
    <t>4E</t>
  </si>
  <si>
    <t>4H</t>
  </si>
  <si>
    <t>4A</t>
  </si>
  <si>
    <t>marce lu</t>
  </si>
  <si>
    <t>aufschneider re</t>
  </si>
  <si>
    <t>capez mi</t>
  </si>
  <si>
    <t>porchaire jé</t>
  </si>
  <si>
    <t>bouvier jé</t>
  </si>
  <si>
    <t>martin wi</t>
  </si>
  <si>
    <t>banco ev</t>
  </si>
  <si>
    <t>larson fr</t>
  </si>
  <si>
    <t>LARSON</t>
  </si>
  <si>
    <t>sellier ch</t>
  </si>
  <si>
    <t>Plouzevet</t>
  </si>
  <si>
    <t>adrien</t>
  </si>
  <si>
    <t>PERRON</t>
  </si>
  <si>
    <t>ANGLADE</t>
  </si>
  <si>
    <t>CHAPIRON</t>
  </si>
  <si>
    <t>CATALLON</t>
  </si>
  <si>
    <t>lecourt sé</t>
  </si>
  <si>
    <t>raymond th</t>
  </si>
  <si>
    <t>labord jé</t>
  </si>
  <si>
    <t>nichilo da</t>
  </si>
  <si>
    <t>DUBOURG</t>
  </si>
  <si>
    <t>thibaut</t>
  </si>
  <si>
    <t>lecollier ma</t>
  </si>
  <si>
    <t>lecollier ni</t>
  </si>
  <si>
    <t>PAULET</t>
  </si>
  <si>
    <t>combernoux an</t>
  </si>
  <si>
    <t>belasco cy</t>
  </si>
  <si>
    <t>Franck</t>
  </si>
  <si>
    <t>non payé</t>
  </si>
  <si>
    <t>wozniak do</t>
  </si>
  <si>
    <t>erb lu</t>
  </si>
  <si>
    <t>theveniaud cl</t>
  </si>
  <si>
    <t>MAURIN</t>
  </si>
  <si>
    <t>guiard di</t>
  </si>
  <si>
    <t>barbu sy</t>
  </si>
  <si>
    <t>BARBU</t>
  </si>
  <si>
    <t>Sylvain</t>
  </si>
  <si>
    <t>escoute je</t>
  </si>
  <si>
    <t>campoy cl</t>
  </si>
  <si>
    <t>verdier hu</t>
  </si>
  <si>
    <t>campos sa</t>
  </si>
  <si>
    <t>linard la</t>
  </si>
  <si>
    <t>salabert da</t>
  </si>
  <si>
    <t>nguyen kh</t>
  </si>
  <si>
    <t>Claude</t>
  </si>
  <si>
    <t>MARCENAC</t>
  </si>
  <si>
    <t>taib ni</t>
  </si>
  <si>
    <t>ABAD</t>
  </si>
  <si>
    <t>Alexis</t>
  </si>
  <si>
    <t>AS PTT SETE</t>
  </si>
  <si>
    <t>BAGNOLS SUR SEZE</t>
  </si>
  <si>
    <t>nguyen ph</t>
  </si>
  <si>
    <t>Thibaut</t>
  </si>
  <si>
    <t>marcenac fr</t>
  </si>
  <si>
    <t>le grand st</t>
  </si>
  <si>
    <t>abad al</t>
  </si>
  <si>
    <t>maurin ad</t>
  </si>
  <si>
    <t>dubourg th</t>
  </si>
  <si>
    <t>CHAPIRON Ad</t>
  </si>
  <si>
    <t>BAGNOLS MARCOULE SABRAN T T</t>
  </si>
  <si>
    <t>LE GRAND</t>
  </si>
  <si>
    <t>paulet pa</t>
  </si>
  <si>
    <t>martin cl</t>
  </si>
  <si>
    <t>pottecher je</t>
  </si>
  <si>
    <t>catallon th</t>
  </si>
  <si>
    <t>POTTECHER</t>
  </si>
  <si>
    <t>AIRE PING</t>
  </si>
  <si>
    <t>Theo</t>
  </si>
  <si>
    <t>Kian</t>
  </si>
  <si>
    <t>Ushane</t>
  </si>
  <si>
    <t>anglade th</t>
  </si>
  <si>
    <t>perron us</t>
  </si>
  <si>
    <t>perron 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</si>
</sst>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0C];[Red]&quot;-&quot;#,##0.00&quot; &quot;[$€-40C]"/>
  </numFmts>
  <fonts count="4">
    <font>
      <sz val="11"/>
      <color rgb="FF000000"/>
      <name val="Liberation Sans"/>
    </font>
    <font>
      <b/>
      <i/>
      <sz val="16"/>
      <color rgb="FF000000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21">
    <xf numFmtId="0" fontId="0" fillId="0" borderId="0" xfId="0"/>
    <xf numFmtId="0" fontId="3" fillId="0" borderId="0" xfId="0" applyFont="1"/>
    <xf numFmtId="0" fontId="3" fillId="0" borderId="0" xfId="0" quotePrefix="1" applyFont="1"/>
    <xf numFmtId="0" fontId="0" fillId="0" borderId="0" xfId="0" applyFont="1"/>
    <xf numFmtId="0" fontId="0" fillId="2" borderId="0" xfId="0" applyFill="1"/>
    <xf numFmtId="0" fontId="0" fillId="0" borderId="0" xfId="0" quotePrefix="1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3" borderId="3" xfId="0" applyFill="1" applyBorder="1"/>
    <xf numFmtId="0" fontId="0" fillId="3" borderId="5" xfId="0" applyFill="1" applyBorder="1"/>
    <xf numFmtId="0" fontId="0" fillId="3" borderId="8" xfId="0" applyFill="1" applyBorder="1"/>
    <xf numFmtId="0" fontId="3" fillId="3" borderId="0" xfId="0" applyFont="1" applyFill="1"/>
    <xf numFmtId="14" fontId="3" fillId="0" borderId="0" xfId="0" applyNumberFormat="1" applyFont="1"/>
    <xf numFmtId="0" fontId="0" fillId="4" borderId="0" xfId="0" applyFill="1"/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9525</xdr:colOff>
      <xdr:row>1</xdr:row>
      <xdr:rowOff>0</xdr:rowOff>
    </xdr:to>
    <xdr:cxnSp macro="">
      <xdr:nvCxnSpPr>
        <xdr:cNvPr id="2" name="Connecteur droit avec flèche 1"/>
        <xdr:cNvCxnSpPr/>
      </xdr:nvCxnSpPr>
      <xdr:spPr>
        <a:xfrm>
          <a:off x="2228850" y="1809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1</xdr:row>
      <xdr:rowOff>9525</xdr:rowOff>
    </xdr:from>
    <xdr:to>
      <xdr:col>5</xdr:col>
      <xdr:colOff>0</xdr:colOff>
      <xdr:row>3</xdr:row>
      <xdr:rowOff>0</xdr:rowOff>
    </xdr:to>
    <xdr:cxnSp macro="">
      <xdr:nvCxnSpPr>
        <xdr:cNvPr id="3" name="Connecteur en angle 2"/>
        <xdr:cNvCxnSpPr/>
      </xdr:nvCxnSpPr>
      <xdr:spPr>
        <a:xfrm flipV="1">
          <a:off x="2219325" y="19050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5</xdr:row>
      <xdr:rowOff>0</xdr:rowOff>
    </xdr:from>
    <xdr:to>
      <xdr:col>5</xdr:col>
      <xdr:colOff>19050</xdr:colOff>
      <xdr:row>5</xdr:row>
      <xdr:rowOff>0</xdr:rowOff>
    </xdr:to>
    <xdr:cxnSp macro="">
      <xdr:nvCxnSpPr>
        <xdr:cNvPr id="4" name="Connecteur droit avec flèche 3"/>
        <xdr:cNvCxnSpPr/>
      </xdr:nvCxnSpPr>
      <xdr:spPr>
        <a:xfrm>
          <a:off x="2238375" y="9239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</xdr:row>
      <xdr:rowOff>9525</xdr:rowOff>
    </xdr:from>
    <xdr:to>
      <xdr:col>5</xdr:col>
      <xdr:colOff>9525</xdr:colOff>
      <xdr:row>7</xdr:row>
      <xdr:rowOff>0</xdr:rowOff>
    </xdr:to>
    <xdr:cxnSp macro="">
      <xdr:nvCxnSpPr>
        <xdr:cNvPr id="5" name="Connecteur en angle 4"/>
        <xdr:cNvCxnSpPr/>
      </xdr:nvCxnSpPr>
      <xdr:spPr>
        <a:xfrm flipV="1">
          <a:off x="2228850" y="9334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0</xdr:rowOff>
    </xdr:from>
    <xdr:to>
      <xdr:col>5</xdr:col>
      <xdr:colOff>9525</xdr:colOff>
      <xdr:row>9</xdr:row>
      <xdr:rowOff>0</xdr:rowOff>
    </xdr:to>
    <xdr:cxnSp macro="">
      <xdr:nvCxnSpPr>
        <xdr:cNvPr id="6" name="Connecteur droit avec flèche 5"/>
        <xdr:cNvCxnSpPr/>
      </xdr:nvCxnSpPr>
      <xdr:spPr>
        <a:xfrm>
          <a:off x="2228850" y="16668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9</xdr:row>
      <xdr:rowOff>9525</xdr:rowOff>
    </xdr:from>
    <xdr:to>
      <xdr:col>5</xdr:col>
      <xdr:colOff>0</xdr:colOff>
      <xdr:row>11</xdr:row>
      <xdr:rowOff>0</xdr:rowOff>
    </xdr:to>
    <xdr:cxnSp macro="">
      <xdr:nvCxnSpPr>
        <xdr:cNvPr id="7" name="Connecteur en angle 6"/>
        <xdr:cNvCxnSpPr/>
      </xdr:nvCxnSpPr>
      <xdr:spPr>
        <a:xfrm flipV="1">
          <a:off x="2219325" y="167640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0</xdr:rowOff>
    </xdr:from>
    <xdr:to>
      <xdr:col>5</xdr:col>
      <xdr:colOff>9525</xdr:colOff>
      <xdr:row>13</xdr:row>
      <xdr:rowOff>0</xdr:rowOff>
    </xdr:to>
    <xdr:cxnSp macro="">
      <xdr:nvCxnSpPr>
        <xdr:cNvPr id="8" name="Connecteur droit avec flèche 7"/>
        <xdr:cNvCxnSpPr/>
      </xdr:nvCxnSpPr>
      <xdr:spPr>
        <a:xfrm>
          <a:off x="2228850" y="24098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13</xdr:row>
      <xdr:rowOff>9525</xdr:rowOff>
    </xdr:from>
    <xdr:to>
      <xdr:col>5</xdr:col>
      <xdr:colOff>0</xdr:colOff>
      <xdr:row>15</xdr:row>
      <xdr:rowOff>0</xdr:rowOff>
    </xdr:to>
    <xdr:cxnSp macro="">
      <xdr:nvCxnSpPr>
        <xdr:cNvPr id="9" name="Connecteur en angle 8"/>
        <xdr:cNvCxnSpPr/>
      </xdr:nvCxnSpPr>
      <xdr:spPr>
        <a:xfrm flipV="1">
          <a:off x="2219325" y="24193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0</xdr:row>
      <xdr:rowOff>171450</xdr:rowOff>
    </xdr:from>
    <xdr:to>
      <xdr:col>8</xdr:col>
      <xdr:colOff>0</xdr:colOff>
      <xdr:row>2</xdr:row>
      <xdr:rowOff>171450</xdr:rowOff>
    </xdr:to>
    <xdr:cxnSp macro="">
      <xdr:nvCxnSpPr>
        <xdr:cNvPr id="10" name="Connecteur en angle 9"/>
        <xdr:cNvCxnSpPr/>
      </xdr:nvCxnSpPr>
      <xdr:spPr>
        <a:xfrm>
          <a:off x="4333875" y="17145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1</xdr:rowOff>
    </xdr:from>
    <xdr:to>
      <xdr:col>8</xdr:col>
      <xdr:colOff>0</xdr:colOff>
      <xdr:row>5</xdr:row>
      <xdr:rowOff>9525</xdr:rowOff>
    </xdr:to>
    <xdr:cxnSp macro="">
      <xdr:nvCxnSpPr>
        <xdr:cNvPr id="11" name="Connecteur en angle 10"/>
        <xdr:cNvCxnSpPr/>
      </xdr:nvCxnSpPr>
      <xdr:spPr>
        <a:xfrm flipV="1">
          <a:off x="4333875" y="5524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0</xdr:rowOff>
    </xdr:from>
    <xdr:to>
      <xdr:col>8</xdr:col>
      <xdr:colOff>0</xdr:colOff>
      <xdr:row>9</xdr:row>
      <xdr:rowOff>0</xdr:rowOff>
    </xdr:to>
    <xdr:cxnSp macro="">
      <xdr:nvCxnSpPr>
        <xdr:cNvPr id="12" name="Connecteur en angle 11"/>
        <xdr:cNvCxnSpPr/>
      </xdr:nvCxnSpPr>
      <xdr:spPr>
        <a:xfrm flipV="1">
          <a:off x="4333875" y="12954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9</xdr:row>
      <xdr:rowOff>9525</xdr:rowOff>
    </xdr:from>
    <xdr:to>
      <xdr:col>7</xdr:col>
      <xdr:colOff>57151</xdr:colOff>
      <xdr:row>13</xdr:row>
      <xdr:rowOff>0</xdr:rowOff>
    </xdr:to>
    <xdr:cxnSp macro="">
      <xdr:nvCxnSpPr>
        <xdr:cNvPr id="13" name="Connecteur en angle 12"/>
        <xdr:cNvCxnSpPr/>
      </xdr:nvCxnSpPr>
      <xdr:spPr>
        <a:xfrm rot="5400000" flipH="1" flipV="1">
          <a:off x="4119563" y="18907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</xdr:row>
      <xdr:rowOff>0</xdr:rowOff>
    </xdr:from>
    <xdr:to>
      <xdr:col>11</xdr:col>
      <xdr:colOff>0</xdr:colOff>
      <xdr:row>5</xdr:row>
      <xdr:rowOff>0</xdr:rowOff>
    </xdr:to>
    <xdr:cxnSp macro="">
      <xdr:nvCxnSpPr>
        <xdr:cNvPr id="14" name="Connecteur en angle 13"/>
        <xdr:cNvCxnSpPr/>
      </xdr:nvCxnSpPr>
      <xdr:spPr>
        <a:xfrm>
          <a:off x="6391275" y="5524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</xdr:row>
      <xdr:rowOff>0</xdr:rowOff>
    </xdr:from>
    <xdr:to>
      <xdr:col>10</xdr:col>
      <xdr:colOff>323850</xdr:colOff>
      <xdr:row>7</xdr:row>
      <xdr:rowOff>0</xdr:rowOff>
    </xdr:to>
    <xdr:cxnSp macro="">
      <xdr:nvCxnSpPr>
        <xdr:cNvPr id="15" name="Connecteur en angle 14"/>
        <xdr:cNvCxnSpPr/>
      </xdr:nvCxnSpPr>
      <xdr:spPr>
        <a:xfrm flipV="1">
          <a:off x="6391275" y="9239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171450</xdr:rowOff>
    </xdr:from>
    <xdr:to>
      <xdr:col>8</xdr:col>
      <xdr:colOff>0</xdr:colOff>
      <xdr:row>18</xdr:row>
      <xdr:rowOff>171450</xdr:rowOff>
    </xdr:to>
    <xdr:cxnSp macro="">
      <xdr:nvCxnSpPr>
        <xdr:cNvPr id="16" name="Connecteur en angle 15"/>
        <xdr:cNvCxnSpPr/>
      </xdr:nvCxnSpPr>
      <xdr:spPr>
        <a:xfrm>
          <a:off x="4333875" y="314325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</xdr:row>
      <xdr:rowOff>1</xdr:rowOff>
    </xdr:from>
    <xdr:to>
      <xdr:col>8</xdr:col>
      <xdr:colOff>0</xdr:colOff>
      <xdr:row>21</xdr:row>
      <xdr:rowOff>9525</xdr:rowOff>
    </xdr:to>
    <xdr:cxnSp macro="">
      <xdr:nvCxnSpPr>
        <xdr:cNvPr id="17" name="Connecteur en angle 16"/>
        <xdr:cNvCxnSpPr/>
      </xdr:nvCxnSpPr>
      <xdr:spPr>
        <a:xfrm flipV="1">
          <a:off x="4333875" y="35242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8</xdr:col>
      <xdr:colOff>0</xdr:colOff>
      <xdr:row>25</xdr:row>
      <xdr:rowOff>0</xdr:rowOff>
    </xdr:to>
    <xdr:cxnSp macro="">
      <xdr:nvCxnSpPr>
        <xdr:cNvPr id="18" name="Connecteur en angle 17"/>
        <xdr:cNvCxnSpPr/>
      </xdr:nvCxnSpPr>
      <xdr:spPr>
        <a:xfrm flipV="1">
          <a:off x="4333875" y="42672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25</xdr:row>
      <xdr:rowOff>9525</xdr:rowOff>
    </xdr:from>
    <xdr:to>
      <xdr:col>7</xdr:col>
      <xdr:colOff>57151</xdr:colOff>
      <xdr:row>29</xdr:row>
      <xdr:rowOff>0</xdr:rowOff>
    </xdr:to>
    <xdr:cxnSp macro="">
      <xdr:nvCxnSpPr>
        <xdr:cNvPr id="19" name="Connecteur en angle 18"/>
        <xdr:cNvCxnSpPr/>
      </xdr:nvCxnSpPr>
      <xdr:spPr>
        <a:xfrm rot="5400000" flipH="1" flipV="1">
          <a:off x="4119563" y="48625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0</xdr:rowOff>
    </xdr:from>
    <xdr:to>
      <xdr:col>11</xdr:col>
      <xdr:colOff>0</xdr:colOff>
      <xdr:row>21</xdr:row>
      <xdr:rowOff>0</xdr:rowOff>
    </xdr:to>
    <xdr:cxnSp macro="">
      <xdr:nvCxnSpPr>
        <xdr:cNvPr id="20" name="Connecteur en angle 19"/>
        <xdr:cNvCxnSpPr/>
      </xdr:nvCxnSpPr>
      <xdr:spPr>
        <a:xfrm>
          <a:off x="6391275" y="35242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21</xdr:row>
      <xdr:rowOff>0</xdr:rowOff>
    </xdr:from>
    <xdr:to>
      <xdr:col>10</xdr:col>
      <xdr:colOff>323850</xdr:colOff>
      <xdr:row>23</xdr:row>
      <xdr:rowOff>0</xdr:rowOff>
    </xdr:to>
    <xdr:cxnSp macro="">
      <xdr:nvCxnSpPr>
        <xdr:cNvPr id="21" name="Connecteur en angle 20"/>
        <xdr:cNvCxnSpPr/>
      </xdr:nvCxnSpPr>
      <xdr:spPr>
        <a:xfrm flipV="1">
          <a:off x="6391275" y="38957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36</xdr:row>
      <xdr:rowOff>0</xdr:rowOff>
    </xdr:from>
    <xdr:to>
      <xdr:col>5</xdr:col>
      <xdr:colOff>9525</xdr:colOff>
      <xdr:row>36</xdr:row>
      <xdr:rowOff>0</xdr:rowOff>
    </xdr:to>
    <xdr:cxnSp macro="">
      <xdr:nvCxnSpPr>
        <xdr:cNvPr id="22" name="Connecteur droit avec flèche 21"/>
        <xdr:cNvCxnSpPr/>
      </xdr:nvCxnSpPr>
      <xdr:spPr>
        <a:xfrm>
          <a:off x="2228850" y="1809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36</xdr:row>
      <xdr:rowOff>9525</xdr:rowOff>
    </xdr:from>
    <xdr:to>
      <xdr:col>5</xdr:col>
      <xdr:colOff>0</xdr:colOff>
      <xdr:row>38</xdr:row>
      <xdr:rowOff>0</xdr:rowOff>
    </xdr:to>
    <xdr:cxnSp macro="">
      <xdr:nvCxnSpPr>
        <xdr:cNvPr id="23" name="Connecteur en angle 22"/>
        <xdr:cNvCxnSpPr/>
      </xdr:nvCxnSpPr>
      <xdr:spPr>
        <a:xfrm flipV="1">
          <a:off x="2219325" y="19050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40</xdr:row>
      <xdr:rowOff>0</xdr:rowOff>
    </xdr:from>
    <xdr:to>
      <xdr:col>5</xdr:col>
      <xdr:colOff>19050</xdr:colOff>
      <xdr:row>40</xdr:row>
      <xdr:rowOff>0</xdr:rowOff>
    </xdr:to>
    <xdr:cxnSp macro="">
      <xdr:nvCxnSpPr>
        <xdr:cNvPr id="24" name="Connecteur droit avec flèche 23"/>
        <xdr:cNvCxnSpPr/>
      </xdr:nvCxnSpPr>
      <xdr:spPr>
        <a:xfrm>
          <a:off x="2238375" y="9239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40</xdr:row>
      <xdr:rowOff>9525</xdr:rowOff>
    </xdr:from>
    <xdr:to>
      <xdr:col>5</xdr:col>
      <xdr:colOff>9525</xdr:colOff>
      <xdr:row>42</xdr:row>
      <xdr:rowOff>0</xdr:rowOff>
    </xdr:to>
    <xdr:cxnSp macro="">
      <xdr:nvCxnSpPr>
        <xdr:cNvPr id="25" name="Connecteur en angle 24"/>
        <xdr:cNvCxnSpPr/>
      </xdr:nvCxnSpPr>
      <xdr:spPr>
        <a:xfrm flipV="1">
          <a:off x="2228850" y="9334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44</xdr:row>
      <xdr:rowOff>0</xdr:rowOff>
    </xdr:from>
    <xdr:to>
      <xdr:col>5</xdr:col>
      <xdr:colOff>9525</xdr:colOff>
      <xdr:row>44</xdr:row>
      <xdr:rowOff>0</xdr:rowOff>
    </xdr:to>
    <xdr:cxnSp macro="">
      <xdr:nvCxnSpPr>
        <xdr:cNvPr id="26" name="Connecteur droit avec flèche 25"/>
        <xdr:cNvCxnSpPr/>
      </xdr:nvCxnSpPr>
      <xdr:spPr>
        <a:xfrm>
          <a:off x="2228850" y="16668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44</xdr:row>
      <xdr:rowOff>9525</xdr:rowOff>
    </xdr:from>
    <xdr:to>
      <xdr:col>5</xdr:col>
      <xdr:colOff>0</xdr:colOff>
      <xdr:row>46</xdr:row>
      <xdr:rowOff>0</xdr:rowOff>
    </xdr:to>
    <xdr:cxnSp macro="">
      <xdr:nvCxnSpPr>
        <xdr:cNvPr id="27" name="Connecteur en angle 26"/>
        <xdr:cNvCxnSpPr/>
      </xdr:nvCxnSpPr>
      <xdr:spPr>
        <a:xfrm flipV="1">
          <a:off x="2219325" y="167640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48</xdr:row>
      <xdr:rowOff>0</xdr:rowOff>
    </xdr:from>
    <xdr:to>
      <xdr:col>5</xdr:col>
      <xdr:colOff>9525</xdr:colOff>
      <xdr:row>48</xdr:row>
      <xdr:rowOff>0</xdr:rowOff>
    </xdr:to>
    <xdr:cxnSp macro="">
      <xdr:nvCxnSpPr>
        <xdr:cNvPr id="28" name="Connecteur droit avec flèche 27"/>
        <xdr:cNvCxnSpPr/>
      </xdr:nvCxnSpPr>
      <xdr:spPr>
        <a:xfrm>
          <a:off x="2228850" y="24098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48</xdr:row>
      <xdr:rowOff>9525</xdr:rowOff>
    </xdr:from>
    <xdr:to>
      <xdr:col>5</xdr:col>
      <xdr:colOff>0</xdr:colOff>
      <xdr:row>50</xdr:row>
      <xdr:rowOff>0</xdr:rowOff>
    </xdr:to>
    <xdr:cxnSp macro="">
      <xdr:nvCxnSpPr>
        <xdr:cNvPr id="29" name="Connecteur en angle 28"/>
        <xdr:cNvCxnSpPr/>
      </xdr:nvCxnSpPr>
      <xdr:spPr>
        <a:xfrm flipV="1">
          <a:off x="2219325" y="24193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35</xdr:row>
      <xdr:rowOff>171450</xdr:rowOff>
    </xdr:from>
    <xdr:to>
      <xdr:col>8</xdr:col>
      <xdr:colOff>0</xdr:colOff>
      <xdr:row>37</xdr:row>
      <xdr:rowOff>171450</xdr:rowOff>
    </xdr:to>
    <xdr:cxnSp macro="">
      <xdr:nvCxnSpPr>
        <xdr:cNvPr id="30" name="Connecteur en angle 29"/>
        <xdr:cNvCxnSpPr/>
      </xdr:nvCxnSpPr>
      <xdr:spPr>
        <a:xfrm>
          <a:off x="4333875" y="17145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38</xdr:row>
      <xdr:rowOff>1</xdr:rowOff>
    </xdr:from>
    <xdr:to>
      <xdr:col>8</xdr:col>
      <xdr:colOff>0</xdr:colOff>
      <xdr:row>40</xdr:row>
      <xdr:rowOff>9525</xdr:rowOff>
    </xdr:to>
    <xdr:cxnSp macro="">
      <xdr:nvCxnSpPr>
        <xdr:cNvPr id="31" name="Connecteur en angle 30"/>
        <xdr:cNvCxnSpPr/>
      </xdr:nvCxnSpPr>
      <xdr:spPr>
        <a:xfrm flipV="1">
          <a:off x="4333875" y="5524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42</xdr:row>
      <xdr:rowOff>0</xdr:rowOff>
    </xdr:from>
    <xdr:to>
      <xdr:col>8</xdr:col>
      <xdr:colOff>0</xdr:colOff>
      <xdr:row>44</xdr:row>
      <xdr:rowOff>0</xdr:rowOff>
    </xdr:to>
    <xdr:cxnSp macro="">
      <xdr:nvCxnSpPr>
        <xdr:cNvPr id="32" name="Connecteur en angle 31"/>
        <xdr:cNvCxnSpPr/>
      </xdr:nvCxnSpPr>
      <xdr:spPr>
        <a:xfrm flipV="1">
          <a:off x="4333875" y="12954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44</xdr:row>
      <xdr:rowOff>9525</xdr:rowOff>
    </xdr:from>
    <xdr:to>
      <xdr:col>7</xdr:col>
      <xdr:colOff>57151</xdr:colOff>
      <xdr:row>48</xdr:row>
      <xdr:rowOff>0</xdr:rowOff>
    </xdr:to>
    <xdr:cxnSp macro="">
      <xdr:nvCxnSpPr>
        <xdr:cNvPr id="33" name="Connecteur en angle 32"/>
        <xdr:cNvCxnSpPr/>
      </xdr:nvCxnSpPr>
      <xdr:spPr>
        <a:xfrm rot="5400000" flipH="1" flipV="1">
          <a:off x="4119563" y="18907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38</xdr:row>
      <xdr:rowOff>0</xdr:rowOff>
    </xdr:from>
    <xdr:to>
      <xdr:col>11</xdr:col>
      <xdr:colOff>0</xdr:colOff>
      <xdr:row>40</xdr:row>
      <xdr:rowOff>0</xdr:rowOff>
    </xdr:to>
    <xdr:cxnSp macro="">
      <xdr:nvCxnSpPr>
        <xdr:cNvPr id="34" name="Connecteur en angle 33"/>
        <xdr:cNvCxnSpPr/>
      </xdr:nvCxnSpPr>
      <xdr:spPr>
        <a:xfrm>
          <a:off x="6391275" y="5524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40</xdr:row>
      <xdr:rowOff>0</xdr:rowOff>
    </xdr:from>
    <xdr:to>
      <xdr:col>10</xdr:col>
      <xdr:colOff>323850</xdr:colOff>
      <xdr:row>42</xdr:row>
      <xdr:rowOff>0</xdr:rowOff>
    </xdr:to>
    <xdr:cxnSp macro="">
      <xdr:nvCxnSpPr>
        <xdr:cNvPr id="35" name="Connecteur en angle 34"/>
        <xdr:cNvCxnSpPr/>
      </xdr:nvCxnSpPr>
      <xdr:spPr>
        <a:xfrm flipV="1">
          <a:off x="6391275" y="9239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51</xdr:row>
      <xdr:rowOff>171450</xdr:rowOff>
    </xdr:from>
    <xdr:to>
      <xdr:col>8</xdr:col>
      <xdr:colOff>0</xdr:colOff>
      <xdr:row>53</xdr:row>
      <xdr:rowOff>171450</xdr:rowOff>
    </xdr:to>
    <xdr:cxnSp macro="">
      <xdr:nvCxnSpPr>
        <xdr:cNvPr id="36" name="Connecteur en angle 35"/>
        <xdr:cNvCxnSpPr/>
      </xdr:nvCxnSpPr>
      <xdr:spPr>
        <a:xfrm>
          <a:off x="4333875" y="314325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54</xdr:row>
      <xdr:rowOff>1</xdr:rowOff>
    </xdr:from>
    <xdr:to>
      <xdr:col>8</xdr:col>
      <xdr:colOff>0</xdr:colOff>
      <xdr:row>56</xdr:row>
      <xdr:rowOff>9525</xdr:rowOff>
    </xdr:to>
    <xdr:cxnSp macro="">
      <xdr:nvCxnSpPr>
        <xdr:cNvPr id="37" name="Connecteur en angle 36"/>
        <xdr:cNvCxnSpPr/>
      </xdr:nvCxnSpPr>
      <xdr:spPr>
        <a:xfrm flipV="1">
          <a:off x="4333875" y="35242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58</xdr:row>
      <xdr:rowOff>0</xdr:rowOff>
    </xdr:from>
    <xdr:to>
      <xdr:col>8</xdr:col>
      <xdr:colOff>0</xdr:colOff>
      <xdr:row>60</xdr:row>
      <xdr:rowOff>0</xdr:rowOff>
    </xdr:to>
    <xdr:cxnSp macro="">
      <xdr:nvCxnSpPr>
        <xdr:cNvPr id="38" name="Connecteur en angle 37"/>
        <xdr:cNvCxnSpPr/>
      </xdr:nvCxnSpPr>
      <xdr:spPr>
        <a:xfrm flipV="1">
          <a:off x="4333875" y="42672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60</xdr:row>
      <xdr:rowOff>9525</xdr:rowOff>
    </xdr:from>
    <xdr:to>
      <xdr:col>7</xdr:col>
      <xdr:colOff>57151</xdr:colOff>
      <xdr:row>64</xdr:row>
      <xdr:rowOff>0</xdr:rowOff>
    </xdr:to>
    <xdr:cxnSp macro="">
      <xdr:nvCxnSpPr>
        <xdr:cNvPr id="39" name="Connecteur en angle 38"/>
        <xdr:cNvCxnSpPr/>
      </xdr:nvCxnSpPr>
      <xdr:spPr>
        <a:xfrm rot="5400000" flipH="1" flipV="1">
          <a:off x="4119563" y="48625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54</xdr:row>
      <xdr:rowOff>0</xdr:rowOff>
    </xdr:from>
    <xdr:to>
      <xdr:col>11</xdr:col>
      <xdr:colOff>0</xdr:colOff>
      <xdr:row>56</xdr:row>
      <xdr:rowOff>0</xdr:rowOff>
    </xdr:to>
    <xdr:cxnSp macro="">
      <xdr:nvCxnSpPr>
        <xdr:cNvPr id="40" name="Connecteur en angle 39"/>
        <xdr:cNvCxnSpPr/>
      </xdr:nvCxnSpPr>
      <xdr:spPr>
        <a:xfrm>
          <a:off x="6391275" y="35242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323850</xdr:colOff>
      <xdr:row>58</xdr:row>
      <xdr:rowOff>0</xdr:rowOff>
    </xdr:to>
    <xdr:cxnSp macro="">
      <xdr:nvCxnSpPr>
        <xdr:cNvPr id="41" name="Connecteur en angle 40"/>
        <xdr:cNvCxnSpPr/>
      </xdr:nvCxnSpPr>
      <xdr:spPr>
        <a:xfrm flipV="1">
          <a:off x="6391275" y="38957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</xdr:row>
      <xdr:rowOff>0</xdr:rowOff>
    </xdr:from>
    <xdr:to>
      <xdr:col>5</xdr:col>
      <xdr:colOff>9525</xdr:colOff>
      <xdr:row>5</xdr:row>
      <xdr:rowOff>0</xdr:rowOff>
    </xdr:to>
    <xdr:cxnSp macro="">
      <xdr:nvCxnSpPr>
        <xdr:cNvPr id="43" name="Connecteur droit avec flèche 42"/>
        <xdr:cNvCxnSpPr/>
      </xdr:nvCxnSpPr>
      <xdr:spPr>
        <a:xfrm>
          <a:off x="2228850" y="1809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9</xdr:row>
      <xdr:rowOff>0</xdr:rowOff>
    </xdr:from>
    <xdr:to>
      <xdr:col>5</xdr:col>
      <xdr:colOff>19050</xdr:colOff>
      <xdr:row>9</xdr:row>
      <xdr:rowOff>0</xdr:rowOff>
    </xdr:to>
    <xdr:cxnSp macro="">
      <xdr:nvCxnSpPr>
        <xdr:cNvPr id="44" name="Connecteur droit avec flèche 43"/>
        <xdr:cNvCxnSpPr/>
      </xdr:nvCxnSpPr>
      <xdr:spPr>
        <a:xfrm>
          <a:off x="2238375" y="9239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9525</xdr:rowOff>
    </xdr:from>
    <xdr:to>
      <xdr:col>5</xdr:col>
      <xdr:colOff>9525</xdr:colOff>
      <xdr:row>11</xdr:row>
      <xdr:rowOff>0</xdr:rowOff>
    </xdr:to>
    <xdr:cxnSp macro="">
      <xdr:nvCxnSpPr>
        <xdr:cNvPr id="45" name="Connecteur en angle 44"/>
        <xdr:cNvCxnSpPr/>
      </xdr:nvCxnSpPr>
      <xdr:spPr>
        <a:xfrm flipV="1">
          <a:off x="2228850" y="9334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0</xdr:rowOff>
    </xdr:from>
    <xdr:to>
      <xdr:col>5</xdr:col>
      <xdr:colOff>9525</xdr:colOff>
      <xdr:row>9</xdr:row>
      <xdr:rowOff>0</xdr:rowOff>
    </xdr:to>
    <xdr:cxnSp macro="">
      <xdr:nvCxnSpPr>
        <xdr:cNvPr id="46" name="Connecteur droit avec flèche 45"/>
        <xdr:cNvCxnSpPr/>
      </xdr:nvCxnSpPr>
      <xdr:spPr>
        <a:xfrm>
          <a:off x="2228850" y="9239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13</xdr:row>
      <xdr:rowOff>0</xdr:rowOff>
    </xdr:from>
    <xdr:to>
      <xdr:col>5</xdr:col>
      <xdr:colOff>19050</xdr:colOff>
      <xdr:row>13</xdr:row>
      <xdr:rowOff>0</xdr:rowOff>
    </xdr:to>
    <xdr:cxnSp macro="">
      <xdr:nvCxnSpPr>
        <xdr:cNvPr id="47" name="Connecteur droit avec flèche 46"/>
        <xdr:cNvCxnSpPr/>
      </xdr:nvCxnSpPr>
      <xdr:spPr>
        <a:xfrm>
          <a:off x="2238375" y="9239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9525</xdr:rowOff>
    </xdr:from>
    <xdr:to>
      <xdr:col>5</xdr:col>
      <xdr:colOff>9525</xdr:colOff>
      <xdr:row>15</xdr:row>
      <xdr:rowOff>0</xdr:rowOff>
    </xdr:to>
    <xdr:cxnSp macro="">
      <xdr:nvCxnSpPr>
        <xdr:cNvPr id="48" name="Connecteur en angle 47"/>
        <xdr:cNvCxnSpPr/>
      </xdr:nvCxnSpPr>
      <xdr:spPr>
        <a:xfrm flipV="1">
          <a:off x="2228850" y="9334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0</xdr:rowOff>
    </xdr:from>
    <xdr:to>
      <xdr:col>5</xdr:col>
      <xdr:colOff>9525</xdr:colOff>
      <xdr:row>13</xdr:row>
      <xdr:rowOff>0</xdr:rowOff>
    </xdr:to>
    <xdr:cxnSp macro="">
      <xdr:nvCxnSpPr>
        <xdr:cNvPr id="49" name="Connecteur droit avec flèche 48"/>
        <xdr:cNvCxnSpPr/>
      </xdr:nvCxnSpPr>
      <xdr:spPr>
        <a:xfrm>
          <a:off x="2228850" y="9239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8</xdr:col>
      <xdr:colOff>0</xdr:colOff>
      <xdr:row>25</xdr:row>
      <xdr:rowOff>0</xdr:rowOff>
    </xdr:to>
    <xdr:cxnSp macro="">
      <xdr:nvCxnSpPr>
        <xdr:cNvPr id="50" name="Connecteur en angle 49"/>
        <xdr:cNvCxnSpPr/>
      </xdr:nvCxnSpPr>
      <xdr:spPr>
        <a:xfrm flipV="1">
          <a:off x="4333875" y="12954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11</xdr:row>
      <xdr:rowOff>0</xdr:rowOff>
    </xdr:from>
    <xdr:to>
      <xdr:col>11</xdr:col>
      <xdr:colOff>9525</xdr:colOff>
      <xdr:row>13</xdr:row>
      <xdr:rowOff>0</xdr:rowOff>
    </xdr:to>
    <xdr:cxnSp macro="">
      <xdr:nvCxnSpPr>
        <xdr:cNvPr id="53" name="Connecteur en angle 52"/>
        <xdr:cNvCxnSpPr/>
      </xdr:nvCxnSpPr>
      <xdr:spPr>
        <a:xfrm>
          <a:off x="6400800" y="20383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</xdr:row>
      <xdr:rowOff>0</xdr:rowOff>
    </xdr:from>
    <xdr:to>
      <xdr:col>10</xdr:col>
      <xdr:colOff>333375</xdr:colOff>
      <xdr:row>15</xdr:row>
      <xdr:rowOff>0</xdr:rowOff>
    </xdr:to>
    <xdr:cxnSp macro="">
      <xdr:nvCxnSpPr>
        <xdr:cNvPr id="54" name="Connecteur en angle 53"/>
        <xdr:cNvCxnSpPr/>
      </xdr:nvCxnSpPr>
      <xdr:spPr>
        <a:xfrm flipV="1">
          <a:off x="6400800" y="24098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27</xdr:row>
      <xdr:rowOff>0</xdr:rowOff>
    </xdr:from>
    <xdr:to>
      <xdr:col>11</xdr:col>
      <xdr:colOff>0</xdr:colOff>
      <xdr:row>29</xdr:row>
      <xdr:rowOff>0</xdr:rowOff>
    </xdr:to>
    <xdr:cxnSp macro="">
      <xdr:nvCxnSpPr>
        <xdr:cNvPr id="69" name="Connecteur en angle 68"/>
        <xdr:cNvCxnSpPr/>
      </xdr:nvCxnSpPr>
      <xdr:spPr>
        <a:xfrm>
          <a:off x="6515100" y="50101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323850</xdr:colOff>
      <xdr:row>31</xdr:row>
      <xdr:rowOff>0</xdr:rowOff>
    </xdr:to>
    <xdr:cxnSp macro="">
      <xdr:nvCxnSpPr>
        <xdr:cNvPr id="70" name="Connecteur en angle 69"/>
        <xdr:cNvCxnSpPr/>
      </xdr:nvCxnSpPr>
      <xdr:spPr>
        <a:xfrm flipV="1">
          <a:off x="6515100" y="53816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27</xdr:row>
      <xdr:rowOff>0</xdr:rowOff>
    </xdr:from>
    <xdr:to>
      <xdr:col>11</xdr:col>
      <xdr:colOff>0</xdr:colOff>
      <xdr:row>29</xdr:row>
      <xdr:rowOff>0</xdr:rowOff>
    </xdr:to>
    <xdr:cxnSp macro="">
      <xdr:nvCxnSpPr>
        <xdr:cNvPr id="71" name="Connecteur en angle 70"/>
        <xdr:cNvCxnSpPr/>
      </xdr:nvCxnSpPr>
      <xdr:spPr>
        <a:xfrm>
          <a:off x="6515100" y="35242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323850</xdr:colOff>
      <xdr:row>31</xdr:row>
      <xdr:rowOff>0</xdr:rowOff>
    </xdr:to>
    <xdr:cxnSp macro="">
      <xdr:nvCxnSpPr>
        <xdr:cNvPr id="72" name="Connecteur en angle 71"/>
        <xdr:cNvCxnSpPr/>
      </xdr:nvCxnSpPr>
      <xdr:spPr>
        <a:xfrm flipV="1">
          <a:off x="6515100" y="38957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36</xdr:row>
      <xdr:rowOff>0</xdr:rowOff>
    </xdr:from>
    <xdr:to>
      <xdr:col>5</xdr:col>
      <xdr:colOff>9525</xdr:colOff>
      <xdr:row>36</xdr:row>
      <xdr:rowOff>0</xdr:rowOff>
    </xdr:to>
    <xdr:cxnSp macro="">
      <xdr:nvCxnSpPr>
        <xdr:cNvPr id="73" name="Connecteur droit avec flèche 72"/>
        <xdr:cNvCxnSpPr/>
      </xdr:nvCxnSpPr>
      <xdr:spPr>
        <a:xfrm>
          <a:off x="2228850" y="1809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40</xdr:row>
      <xdr:rowOff>0</xdr:rowOff>
    </xdr:from>
    <xdr:to>
      <xdr:col>5</xdr:col>
      <xdr:colOff>19050</xdr:colOff>
      <xdr:row>40</xdr:row>
      <xdr:rowOff>0</xdr:rowOff>
    </xdr:to>
    <xdr:cxnSp macro="">
      <xdr:nvCxnSpPr>
        <xdr:cNvPr id="74" name="Connecteur droit avec flèche 73"/>
        <xdr:cNvCxnSpPr/>
      </xdr:nvCxnSpPr>
      <xdr:spPr>
        <a:xfrm>
          <a:off x="2238375" y="9239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40</xdr:row>
      <xdr:rowOff>9525</xdr:rowOff>
    </xdr:from>
    <xdr:to>
      <xdr:col>5</xdr:col>
      <xdr:colOff>9525</xdr:colOff>
      <xdr:row>42</xdr:row>
      <xdr:rowOff>0</xdr:rowOff>
    </xdr:to>
    <xdr:cxnSp macro="">
      <xdr:nvCxnSpPr>
        <xdr:cNvPr id="75" name="Connecteur en angle 74"/>
        <xdr:cNvCxnSpPr/>
      </xdr:nvCxnSpPr>
      <xdr:spPr>
        <a:xfrm flipV="1">
          <a:off x="2228850" y="9334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44</xdr:row>
      <xdr:rowOff>0</xdr:rowOff>
    </xdr:from>
    <xdr:to>
      <xdr:col>5</xdr:col>
      <xdr:colOff>9525</xdr:colOff>
      <xdr:row>44</xdr:row>
      <xdr:rowOff>0</xdr:rowOff>
    </xdr:to>
    <xdr:cxnSp macro="">
      <xdr:nvCxnSpPr>
        <xdr:cNvPr id="76" name="Connecteur droit avec flèche 75"/>
        <xdr:cNvCxnSpPr/>
      </xdr:nvCxnSpPr>
      <xdr:spPr>
        <a:xfrm>
          <a:off x="2228850" y="16668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48</xdr:row>
      <xdr:rowOff>0</xdr:rowOff>
    </xdr:from>
    <xdr:to>
      <xdr:col>5</xdr:col>
      <xdr:colOff>9525</xdr:colOff>
      <xdr:row>48</xdr:row>
      <xdr:rowOff>0</xdr:rowOff>
    </xdr:to>
    <xdr:cxnSp macro="">
      <xdr:nvCxnSpPr>
        <xdr:cNvPr id="77" name="Connecteur droit avec flèche 76"/>
        <xdr:cNvCxnSpPr/>
      </xdr:nvCxnSpPr>
      <xdr:spPr>
        <a:xfrm>
          <a:off x="2228850" y="24098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40</xdr:row>
      <xdr:rowOff>0</xdr:rowOff>
    </xdr:from>
    <xdr:to>
      <xdr:col>5</xdr:col>
      <xdr:colOff>9525</xdr:colOff>
      <xdr:row>40</xdr:row>
      <xdr:rowOff>0</xdr:rowOff>
    </xdr:to>
    <xdr:cxnSp macro="">
      <xdr:nvCxnSpPr>
        <xdr:cNvPr id="78" name="Connecteur droit avec flèche 77"/>
        <xdr:cNvCxnSpPr/>
      </xdr:nvCxnSpPr>
      <xdr:spPr>
        <a:xfrm>
          <a:off x="2228850" y="9239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44</xdr:row>
      <xdr:rowOff>0</xdr:rowOff>
    </xdr:from>
    <xdr:to>
      <xdr:col>5</xdr:col>
      <xdr:colOff>19050</xdr:colOff>
      <xdr:row>44</xdr:row>
      <xdr:rowOff>0</xdr:rowOff>
    </xdr:to>
    <xdr:cxnSp macro="">
      <xdr:nvCxnSpPr>
        <xdr:cNvPr id="79" name="Connecteur droit avec flèche 78"/>
        <xdr:cNvCxnSpPr/>
      </xdr:nvCxnSpPr>
      <xdr:spPr>
        <a:xfrm>
          <a:off x="2238375" y="16668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44</xdr:row>
      <xdr:rowOff>9525</xdr:rowOff>
    </xdr:from>
    <xdr:to>
      <xdr:col>5</xdr:col>
      <xdr:colOff>9525</xdr:colOff>
      <xdr:row>46</xdr:row>
      <xdr:rowOff>0</xdr:rowOff>
    </xdr:to>
    <xdr:cxnSp macro="">
      <xdr:nvCxnSpPr>
        <xdr:cNvPr id="80" name="Connecteur en angle 79"/>
        <xdr:cNvCxnSpPr/>
      </xdr:nvCxnSpPr>
      <xdr:spPr>
        <a:xfrm flipV="1">
          <a:off x="2228850" y="167640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44</xdr:row>
      <xdr:rowOff>0</xdr:rowOff>
    </xdr:from>
    <xdr:to>
      <xdr:col>5</xdr:col>
      <xdr:colOff>9525</xdr:colOff>
      <xdr:row>44</xdr:row>
      <xdr:rowOff>0</xdr:rowOff>
    </xdr:to>
    <xdr:cxnSp macro="">
      <xdr:nvCxnSpPr>
        <xdr:cNvPr id="81" name="Connecteur droit avec flèche 80"/>
        <xdr:cNvCxnSpPr/>
      </xdr:nvCxnSpPr>
      <xdr:spPr>
        <a:xfrm>
          <a:off x="2228850" y="16668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48</xdr:row>
      <xdr:rowOff>0</xdr:rowOff>
    </xdr:from>
    <xdr:to>
      <xdr:col>5</xdr:col>
      <xdr:colOff>19050</xdr:colOff>
      <xdr:row>48</xdr:row>
      <xdr:rowOff>0</xdr:rowOff>
    </xdr:to>
    <xdr:cxnSp macro="">
      <xdr:nvCxnSpPr>
        <xdr:cNvPr id="82" name="Connecteur droit avec flèche 81"/>
        <xdr:cNvCxnSpPr/>
      </xdr:nvCxnSpPr>
      <xdr:spPr>
        <a:xfrm>
          <a:off x="2238375" y="24098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48</xdr:row>
      <xdr:rowOff>9525</xdr:rowOff>
    </xdr:from>
    <xdr:to>
      <xdr:col>5</xdr:col>
      <xdr:colOff>9525</xdr:colOff>
      <xdr:row>50</xdr:row>
      <xdr:rowOff>0</xdr:rowOff>
    </xdr:to>
    <xdr:cxnSp macro="">
      <xdr:nvCxnSpPr>
        <xdr:cNvPr id="83" name="Connecteur en angle 82"/>
        <xdr:cNvCxnSpPr/>
      </xdr:nvCxnSpPr>
      <xdr:spPr>
        <a:xfrm flipV="1">
          <a:off x="2228850" y="24193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48</xdr:row>
      <xdr:rowOff>0</xdr:rowOff>
    </xdr:from>
    <xdr:to>
      <xdr:col>5</xdr:col>
      <xdr:colOff>9525</xdr:colOff>
      <xdr:row>48</xdr:row>
      <xdr:rowOff>0</xdr:rowOff>
    </xdr:to>
    <xdr:cxnSp macro="">
      <xdr:nvCxnSpPr>
        <xdr:cNvPr id="84" name="Connecteur droit avec flèche 83"/>
        <xdr:cNvCxnSpPr/>
      </xdr:nvCxnSpPr>
      <xdr:spPr>
        <a:xfrm>
          <a:off x="2228850" y="24098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38</xdr:row>
      <xdr:rowOff>1</xdr:rowOff>
    </xdr:from>
    <xdr:to>
      <xdr:col>8</xdr:col>
      <xdr:colOff>0</xdr:colOff>
      <xdr:row>40</xdr:row>
      <xdr:rowOff>9525</xdr:rowOff>
    </xdr:to>
    <xdr:cxnSp macro="">
      <xdr:nvCxnSpPr>
        <xdr:cNvPr id="85" name="Connecteur en angle 84"/>
        <xdr:cNvCxnSpPr/>
      </xdr:nvCxnSpPr>
      <xdr:spPr>
        <a:xfrm flipV="1">
          <a:off x="4333875" y="5524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42</xdr:row>
      <xdr:rowOff>0</xdr:rowOff>
    </xdr:from>
    <xdr:to>
      <xdr:col>8</xdr:col>
      <xdr:colOff>0</xdr:colOff>
      <xdr:row>44</xdr:row>
      <xdr:rowOff>0</xdr:rowOff>
    </xdr:to>
    <xdr:cxnSp macro="">
      <xdr:nvCxnSpPr>
        <xdr:cNvPr id="86" name="Connecteur en angle 85"/>
        <xdr:cNvCxnSpPr/>
      </xdr:nvCxnSpPr>
      <xdr:spPr>
        <a:xfrm flipV="1">
          <a:off x="4333875" y="12954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44</xdr:row>
      <xdr:rowOff>9525</xdr:rowOff>
    </xdr:from>
    <xdr:to>
      <xdr:col>7</xdr:col>
      <xdr:colOff>57151</xdr:colOff>
      <xdr:row>48</xdr:row>
      <xdr:rowOff>0</xdr:rowOff>
    </xdr:to>
    <xdr:cxnSp macro="">
      <xdr:nvCxnSpPr>
        <xdr:cNvPr id="87" name="Connecteur en angle 86"/>
        <xdr:cNvCxnSpPr/>
      </xdr:nvCxnSpPr>
      <xdr:spPr>
        <a:xfrm rot="5400000" flipH="1" flipV="1">
          <a:off x="4119563" y="18907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51</xdr:row>
      <xdr:rowOff>171450</xdr:rowOff>
    </xdr:from>
    <xdr:to>
      <xdr:col>8</xdr:col>
      <xdr:colOff>0</xdr:colOff>
      <xdr:row>53</xdr:row>
      <xdr:rowOff>171450</xdr:rowOff>
    </xdr:to>
    <xdr:cxnSp macro="">
      <xdr:nvCxnSpPr>
        <xdr:cNvPr id="88" name="Connecteur en angle 87"/>
        <xdr:cNvCxnSpPr/>
      </xdr:nvCxnSpPr>
      <xdr:spPr>
        <a:xfrm>
          <a:off x="4333875" y="314325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54</xdr:row>
      <xdr:rowOff>1</xdr:rowOff>
    </xdr:from>
    <xdr:to>
      <xdr:col>8</xdr:col>
      <xdr:colOff>0</xdr:colOff>
      <xdr:row>56</xdr:row>
      <xdr:rowOff>9525</xdr:rowOff>
    </xdr:to>
    <xdr:cxnSp macro="">
      <xdr:nvCxnSpPr>
        <xdr:cNvPr id="89" name="Connecteur en angle 88"/>
        <xdr:cNvCxnSpPr/>
      </xdr:nvCxnSpPr>
      <xdr:spPr>
        <a:xfrm flipV="1">
          <a:off x="4333875" y="35242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58</xdr:row>
      <xdr:rowOff>0</xdr:rowOff>
    </xdr:from>
    <xdr:to>
      <xdr:col>8</xdr:col>
      <xdr:colOff>0</xdr:colOff>
      <xdr:row>60</xdr:row>
      <xdr:rowOff>0</xdr:rowOff>
    </xdr:to>
    <xdr:cxnSp macro="">
      <xdr:nvCxnSpPr>
        <xdr:cNvPr id="90" name="Connecteur en angle 89"/>
        <xdr:cNvCxnSpPr/>
      </xdr:nvCxnSpPr>
      <xdr:spPr>
        <a:xfrm flipV="1">
          <a:off x="4333875" y="42672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60</xdr:row>
      <xdr:rowOff>9525</xdr:rowOff>
    </xdr:from>
    <xdr:to>
      <xdr:col>7</xdr:col>
      <xdr:colOff>57151</xdr:colOff>
      <xdr:row>64</xdr:row>
      <xdr:rowOff>0</xdr:rowOff>
    </xdr:to>
    <xdr:cxnSp macro="">
      <xdr:nvCxnSpPr>
        <xdr:cNvPr id="91" name="Connecteur en angle 90"/>
        <xdr:cNvCxnSpPr/>
      </xdr:nvCxnSpPr>
      <xdr:spPr>
        <a:xfrm rot="5400000" flipH="1" flipV="1">
          <a:off x="4119563" y="48625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58</xdr:row>
      <xdr:rowOff>0</xdr:rowOff>
    </xdr:from>
    <xdr:to>
      <xdr:col>8</xdr:col>
      <xdr:colOff>0</xdr:colOff>
      <xdr:row>60</xdr:row>
      <xdr:rowOff>0</xdr:rowOff>
    </xdr:to>
    <xdr:cxnSp macro="">
      <xdr:nvCxnSpPr>
        <xdr:cNvPr id="92" name="Connecteur en angle 91"/>
        <xdr:cNvCxnSpPr/>
      </xdr:nvCxnSpPr>
      <xdr:spPr>
        <a:xfrm flipV="1">
          <a:off x="4333875" y="42672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38</xdr:row>
      <xdr:rowOff>0</xdr:rowOff>
    </xdr:from>
    <xdr:to>
      <xdr:col>11</xdr:col>
      <xdr:colOff>0</xdr:colOff>
      <xdr:row>40</xdr:row>
      <xdr:rowOff>0</xdr:rowOff>
    </xdr:to>
    <xdr:cxnSp macro="">
      <xdr:nvCxnSpPr>
        <xdr:cNvPr id="93" name="Connecteur en angle 92"/>
        <xdr:cNvCxnSpPr/>
      </xdr:nvCxnSpPr>
      <xdr:spPr>
        <a:xfrm>
          <a:off x="6515100" y="5524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40</xdr:row>
      <xdr:rowOff>0</xdr:rowOff>
    </xdr:from>
    <xdr:to>
      <xdr:col>10</xdr:col>
      <xdr:colOff>323850</xdr:colOff>
      <xdr:row>42</xdr:row>
      <xdr:rowOff>0</xdr:rowOff>
    </xdr:to>
    <xdr:cxnSp macro="">
      <xdr:nvCxnSpPr>
        <xdr:cNvPr id="94" name="Connecteur en angle 93"/>
        <xdr:cNvCxnSpPr/>
      </xdr:nvCxnSpPr>
      <xdr:spPr>
        <a:xfrm flipV="1">
          <a:off x="6515100" y="9239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54</xdr:row>
      <xdr:rowOff>0</xdr:rowOff>
    </xdr:from>
    <xdr:to>
      <xdr:col>11</xdr:col>
      <xdr:colOff>0</xdr:colOff>
      <xdr:row>56</xdr:row>
      <xdr:rowOff>0</xdr:rowOff>
    </xdr:to>
    <xdr:cxnSp macro="">
      <xdr:nvCxnSpPr>
        <xdr:cNvPr id="95" name="Connecteur en angle 94"/>
        <xdr:cNvCxnSpPr/>
      </xdr:nvCxnSpPr>
      <xdr:spPr>
        <a:xfrm>
          <a:off x="6515100" y="35242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323850</xdr:colOff>
      <xdr:row>58</xdr:row>
      <xdr:rowOff>0</xdr:rowOff>
    </xdr:to>
    <xdr:cxnSp macro="">
      <xdr:nvCxnSpPr>
        <xdr:cNvPr id="96" name="Connecteur en angle 95"/>
        <xdr:cNvCxnSpPr/>
      </xdr:nvCxnSpPr>
      <xdr:spPr>
        <a:xfrm flipV="1">
          <a:off x="6515100" y="38957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46</xdr:row>
      <xdr:rowOff>0</xdr:rowOff>
    </xdr:from>
    <xdr:to>
      <xdr:col>11</xdr:col>
      <xdr:colOff>9525</xdr:colOff>
      <xdr:row>48</xdr:row>
      <xdr:rowOff>0</xdr:rowOff>
    </xdr:to>
    <xdr:cxnSp macro="">
      <xdr:nvCxnSpPr>
        <xdr:cNvPr id="97" name="Connecteur en angle 96"/>
        <xdr:cNvCxnSpPr/>
      </xdr:nvCxnSpPr>
      <xdr:spPr>
        <a:xfrm>
          <a:off x="6524625" y="20383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48</xdr:row>
      <xdr:rowOff>0</xdr:rowOff>
    </xdr:from>
    <xdr:to>
      <xdr:col>10</xdr:col>
      <xdr:colOff>333375</xdr:colOff>
      <xdr:row>50</xdr:row>
      <xdr:rowOff>0</xdr:rowOff>
    </xdr:to>
    <xdr:cxnSp macro="">
      <xdr:nvCxnSpPr>
        <xdr:cNvPr id="98" name="Connecteur en angle 97"/>
        <xdr:cNvCxnSpPr/>
      </xdr:nvCxnSpPr>
      <xdr:spPr>
        <a:xfrm flipV="1">
          <a:off x="6524625" y="24098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62</xdr:row>
      <xdr:rowOff>0</xdr:rowOff>
    </xdr:from>
    <xdr:to>
      <xdr:col>11</xdr:col>
      <xdr:colOff>0</xdr:colOff>
      <xdr:row>64</xdr:row>
      <xdr:rowOff>0</xdr:rowOff>
    </xdr:to>
    <xdr:cxnSp macro="">
      <xdr:nvCxnSpPr>
        <xdr:cNvPr id="99" name="Connecteur en angle 98"/>
        <xdr:cNvCxnSpPr/>
      </xdr:nvCxnSpPr>
      <xdr:spPr>
        <a:xfrm>
          <a:off x="6515100" y="50101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64</xdr:row>
      <xdr:rowOff>0</xdr:rowOff>
    </xdr:from>
    <xdr:to>
      <xdr:col>10</xdr:col>
      <xdr:colOff>323850</xdr:colOff>
      <xdr:row>66</xdr:row>
      <xdr:rowOff>0</xdr:rowOff>
    </xdr:to>
    <xdr:cxnSp macro="">
      <xdr:nvCxnSpPr>
        <xdr:cNvPr id="100" name="Connecteur en angle 99"/>
        <xdr:cNvCxnSpPr/>
      </xdr:nvCxnSpPr>
      <xdr:spPr>
        <a:xfrm flipV="1">
          <a:off x="6515100" y="53816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62</xdr:row>
      <xdr:rowOff>0</xdr:rowOff>
    </xdr:from>
    <xdr:to>
      <xdr:col>11</xdr:col>
      <xdr:colOff>0</xdr:colOff>
      <xdr:row>64</xdr:row>
      <xdr:rowOff>0</xdr:rowOff>
    </xdr:to>
    <xdr:cxnSp macro="">
      <xdr:nvCxnSpPr>
        <xdr:cNvPr id="101" name="Connecteur en angle 100"/>
        <xdr:cNvCxnSpPr/>
      </xdr:nvCxnSpPr>
      <xdr:spPr>
        <a:xfrm>
          <a:off x="6515100" y="50101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64</xdr:row>
      <xdr:rowOff>0</xdr:rowOff>
    </xdr:from>
    <xdr:to>
      <xdr:col>10</xdr:col>
      <xdr:colOff>323850</xdr:colOff>
      <xdr:row>66</xdr:row>
      <xdr:rowOff>0</xdr:rowOff>
    </xdr:to>
    <xdr:cxnSp macro="">
      <xdr:nvCxnSpPr>
        <xdr:cNvPr id="102" name="Connecteur en angle 101"/>
        <xdr:cNvCxnSpPr/>
      </xdr:nvCxnSpPr>
      <xdr:spPr>
        <a:xfrm flipV="1">
          <a:off x="6515100" y="53816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9525</xdr:colOff>
      <xdr:row>1</xdr:row>
      <xdr:rowOff>0</xdr:rowOff>
    </xdr:to>
    <xdr:cxnSp macro="">
      <xdr:nvCxnSpPr>
        <xdr:cNvPr id="3" name="Connecteur droit avec flèche 2"/>
        <xdr:cNvCxnSpPr/>
      </xdr:nvCxnSpPr>
      <xdr:spPr>
        <a:xfrm>
          <a:off x="2228850" y="1809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1</xdr:row>
      <xdr:rowOff>9525</xdr:rowOff>
    </xdr:from>
    <xdr:to>
      <xdr:col>5</xdr:col>
      <xdr:colOff>0</xdr:colOff>
      <xdr:row>3</xdr:row>
      <xdr:rowOff>0</xdr:rowOff>
    </xdr:to>
    <xdr:cxnSp macro="">
      <xdr:nvCxnSpPr>
        <xdr:cNvPr id="9" name="Connecteur en angle 8"/>
        <xdr:cNvCxnSpPr/>
      </xdr:nvCxnSpPr>
      <xdr:spPr>
        <a:xfrm flipV="1">
          <a:off x="2219325" y="19050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5</xdr:row>
      <xdr:rowOff>0</xdr:rowOff>
    </xdr:from>
    <xdr:to>
      <xdr:col>5</xdr:col>
      <xdr:colOff>19050</xdr:colOff>
      <xdr:row>5</xdr:row>
      <xdr:rowOff>0</xdr:rowOff>
    </xdr:to>
    <xdr:cxnSp macro="">
      <xdr:nvCxnSpPr>
        <xdr:cNvPr id="10" name="Connecteur droit avec flèche 9"/>
        <xdr:cNvCxnSpPr/>
      </xdr:nvCxnSpPr>
      <xdr:spPr>
        <a:xfrm>
          <a:off x="2238375" y="9239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</xdr:row>
      <xdr:rowOff>9525</xdr:rowOff>
    </xdr:from>
    <xdr:to>
      <xdr:col>5</xdr:col>
      <xdr:colOff>9525</xdr:colOff>
      <xdr:row>7</xdr:row>
      <xdr:rowOff>0</xdr:rowOff>
    </xdr:to>
    <xdr:cxnSp macro="">
      <xdr:nvCxnSpPr>
        <xdr:cNvPr id="11" name="Connecteur en angle 10"/>
        <xdr:cNvCxnSpPr/>
      </xdr:nvCxnSpPr>
      <xdr:spPr>
        <a:xfrm flipV="1">
          <a:off x="2228850" y="9334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0</xdr:rowOff>
    </xdr:from>
    <xdr:to>
      <xdr:col>5</xdr:col>
      <xdr:colOff>9525</xdr:colOff>
      <xdr:row>9</xdr:row>
      <xdr:rowOff>0</xdr:rowOff>
    </xdr:to>
    <xdr:cxnSp macro="">
      <xdr:nvCxnSpPr>
        <xdr:cNvPr id="12" name="Connecteur droit avec flèche 11"/>
        <xdr:cNvCxnSpPr/>
      </xdr:nvCxnSpPr>
      <xdr:spPr>
        <a:xfrm>
          <a:off x="2228850" y="16668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9</xdr:row>
      <xdr:rowOff>9525</xdr:rowOff>
    </xdr:from>
    <xdr:to>
      <xdr:col>5</xdr:col>
      <xdr:colOff>0</xdr:colOff>
      <xdr:row>11</xdr:row>
      <xdr:rowOff>0</xdr:rowOff>
    </xdr:to>
    <xdr:cxnSp macro="">
      <xdr:nvCxnSpPr>
        <xdr:cNvPr id="13" name="Connecteur en angle 12"/>
        <xdr:cNvCxnSpPr/>
      </xdr:nvCxnSpPr>
      <xdr:spPr>
        <a:xfrm flipV="1">
          <a:off x="2219325" y="167640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0</xdr:rowOff>
    </xdr:from>
    <xdr:to>
      <xdr:col>5</xdr:col>
      <xdr:colOff>9525</xdr:colOff>
      <xdr:row>13</xdr:row>
      <xdr:rowOff>0</xdr:rowOff>
    </xdr:to>
    <xdr:cxnSp macro="">
      <xdr:nvCxnSpPr>
        <xdr:cNvPr id="14" name="Connecteur droit avec flèche 13"/>
        <xdr:cNvCxnSpPr/>
      </xdr:nvCxnSpPr>
      <xdr:spPr>
        <a:xfrm>
          <a:off x="2228850" y="24098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13</xdr:row>
      <xdr:rowOff>9525</xdr:rowOff>
    </xdr:from>
    <xdr:to>
      <xdr:col>5</xdr:col>
      <xdr:colOff>0</xdr:colOff>
      <xdr:row>15</xdr:row>
      <xdr:rowOff>0</xdr:rowOff>
    </xdr:to>
    <xdr:cxnSp macro="">
      <xdr:nvCxnSpPr>
        <xdr:cNvPr id="15" name="Connecteur en angle 14"/>
        <xdr:cNvCxnSpPr/>
      </xdr:nvCxnSpPr>
      <xdr:spPr>
        <a:xfrm flipV="1">
          <a:off x="2219325" y="24193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0</xdr:row>
      <xdr:rowOff>171450</xdr:rowOff>
    </xdr:from>
    <xdr:to>
      <xdr:col>8</xdr:col>
      <xdr:colOff>0</xdr:colOff>
      <xdr:row>2</xdr:row>
      <xdr:rowOff>171450</xdr:rowOff>
    </xdr:to>
    <xdr:cxnSp macro="">
      <xdr:nvCxnSpPr>
        <xdr:cNvPr id="17" name="Connecteur en angle 16"/>
        <xdr:cNvCxnSpPr/>
      </xdr:nvCxnSpPr>
      <xdr:spPr>
        <a:xfrm>
          <a:off x="4152900" y="17145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1</xdr:rowOff>
    </xdr:from>
    <xdr:to>
      <xdr:col>8</xdr:col>
      <xdr:colOff>0</xdr:colOff>
      <xdr:row>5</xdr:row>
      <xdr:rowOff>9525</xdr:rowOff>
    </xdr:to>
    <xdr:cxnSp macro="">
      <xdr:nvCxnSpPr>
        <xdr:cNvPr id="19" name="Connecteur en angle 18"/>
        <xdr:cNvCxnSpPr/>
      </xdr:nvCxnSpPr>
      <xdr:spPr>
        <a:xfrm flipV="1">
          <a:off x="4333875" y="5524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0</xdr:rowOff>
    </xdr:from>
    <xdr:to>
      <xdr:col>8</xdr:col>
      <xdr:colOff>0</xdr:colOff>
      <xdr:row>9</xdr:row>
      <xdr:rowOff>0</xdr:rowOff>
    </xdr:to>
    <xdr:cxnSp macro="">
      <xdr:nvCxnSpPr>
        <xdr:cNvPr id="23" name="Connecteur en angle 22"/>
        <xdr:cNvCxnSpPr/>
      </xdr:nvCxnSpPr>
      <xdr:spPr>
        <a:xfrm flipV="1">
          <a:off x="4152900" y="12954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9</xdr:row>
      <xdr:rowOff>9525</xdr:rowOff>
    </xdr:from>
    <xdr:to>
      <xdr:col>7</xdr:col>
      <xdr:colOff>57151</xdr:colOff>
      <xdr:row>13</xdr:row>
      <xdr:rowOff>0</xdr:rowOff>
    </xdr:to>
    <xdr:cxnSp macro="">
      <xdr:nvCxnSpPr>
        <xdr:cNvPr id="30" name="Connecteur en angle 29"/>
        <xdr:cNvCxnSpPr/>
      </xdr:nvCxnSpPr>
      <xdr:spPr>
        <a:xfrm rot="5400000" flipH="1" flipV="1">
          <a:off x="3938588" y="18907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</xdr:row>
      <xdr:rowOff>0</xdr:rowOff>
    </xdr:from>
    <xdr:to>
      <xdr:col>11</xdr:col>
      <xdr:colOff>0</xdr:colOff>
      <xdr:row>5</xdr:row>
      <xdr:rowOff>0</xdr:rowOff>
    </xdr:to>
    <xdr:cxnSp macro="">
      <xdr:nvCxnSpPr>
        <xdr:cNvPr id="32" name="Connecteur en angle 31"/>
        <xdr:cNvCxnSpPr/>
      </xdr:nvCxnSpPr>
      <xdr:spPr>
        <a:xfrm>
          <a:off x="6391275" y="5524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</xdr:row>
      <xdr:rowOff>0</xdr:rowOff>
    </xdr:from>
    <xdr:to>
      <xdr:col>10</xdr:col>
      <xdr:colOff>323850</xdr:colOff>
      <xdr:row>7</xdr:row>
      <xdr:rowOff>0</xdr:rowOff>
    </xdr:to>
    <xdr:cxnSp macro="">
      <xdr:nvCxnSpPr>
        <xdr:cNvPr id="34" name="Connecteur en angle 33"/>
        <xdr:cNvCxnSpPr/>
      </xdr:nvCxnSpPr>
      <xdr:spPr>
        <a:xfrm flipV="1">
          <a:off x="6076950" y="9239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171450</xdr:rowOff>
    </xdr:from>
    <xdr:to>
      <xdr:col>8</xdr:col>
      <xdr:colOff>0</xdr:colOff>
      <xdr:row>18</xdr:row>
      <xdr:rowOff>171450</xdr:rowOff>
    </xdr:to>
    <xdr:cxnSp macro="">
      <xdr:nvCxnSpPr>
        <xdr:cNvPr id="44" name="Connecteur en angle 43"/>
        <xdr:cNvCxnSpPr/>
      </xdr:nvCxnSpPr>
      <xdr:spPr>
        <a:xfrm>
          <a:off x="4333875" y="17145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</xdr:row>
      <xdr:rowOff>1</xdr:rowOff>
    </xdr:from>
    <xdr:to>
      <xdr:col>8</xdr:col>
      <xdr:colOff>0</xdr:colOff>
      <xdr:row>21</xdr:row>
      <xdr:rowOff>9525</xdr:rowOff>
    </xdr:to>
    <xdr:cxnSp macro="">
      <xdr:nvCxnSpPr>
        <xdr:cNvPr id="45" name="Connecteur en angle 44"/>
        <xdr:cNvCxnSpPr/>
      </xdr:nvCxnSpPr>
      <xdr:spPr>
        <a:xfrm flipV="1">
          <a:off x="4333875" y="5524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8</xdr:col>
      <xdr:colOff>0</xdr:colOff>
      <xdr:row>25</xdr:row>
      <xdr:rowOff>0</xdr:rowOff>
    </xdr:to>
    <xdr:cxnSp macro="">
      <xdr:nvCxnSpPr>
        <xdr:cNvPr id="46" name="Connecteur en angle 45"/>
        <xdr:cNvCxnSpPr/>
      </xdr:nvCxnSpPr>
      <xdr:spPr>
        <a:xfrm flipV="1">
          <a:off x="4333875" y="12954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25</xdr:row>
      <xdr:rowOff>9525</xdr:rowOff>
    </xdr:from>
    <xdr:to>
      <xdr:col>7</xdr:col>
      <xdr:colOff>57151</xdr:colOff>
      <xdr:row>29</xdr:row>
      <xdr:rowOff>0</xdr:rowOff>
    </xdr:to>
    <xdr:cxnSp macro="">
      <xdr:nvCxnSpPr>
        <xdr:cNvPr id="47" name="Connecteur en angle 46"/>
        <xdr:cNvCxnSpPr/>
      </xdr:nvCxnSpPr>
      <xdr:spPr>
        <a:xfrm rot="5400000" flipH="1" flipV="1">
          <a:off x="4119563" y="18907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0</xdr:rowOff>
    </xdr:from>
    <xdr:to>
      <xdr:col>11</xdr:col>
      <xdr:colOff>0</xdr:colOff>
      <xdr:row>21</xdr:row>
      <xdr:rowOff>0</xdr:rowOff>
    </xdr:to>
    <xdr:cxnSp macro="">
      <xdr:nvCxnSpPr>
        <xdr:cNvPr id="49" name="Connecteur en angle 48"/>
        <xdr:cNvCxnSpPr/>
      </xdr:nvCxnSpPr>
      <xdr:spPr>
        <a:xfrm>
          <a:off x="6391275" y="5524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21</xdr:row>
      <xdr:rowOff>0</xdr:rowOff>
    </xdr:from>
    <xdr:to>
      <xdr:col>10</xdr:col>
      <xdr:colOff>323850</xdr:colOff>
      <xdr:row>23</xdr:row>
      <xdr:rowOff>0</xdr:rowOff>
    </xdr:to>
    <xdr:cxnSp macro="">
      <xdr:nvCxnSpPr>
        <xdr:cNvPr id="50" name="Connecteur en angle 49"/>
        <xdr:cNvCxnSpPr/>
      </xdr:nvCxnSpPr>
      <xdr:spPr>
        <a:xfrm flipV="1">
          <a:off x="6391275" y="9239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36</xdr:row>
      <xdr:rowOff>0</xdr:rowOff>
    </xdr:from>
    <xdr:to>
      <xdr:col>5</xdr:col>
      <xdr:colOff>9525</xdr:colOff>
      <xdr:row>36</xdr:row>
      <xdr:rowOff>0</xdr:rowOff>
    </xdr:to>
    <xdr:cxnSp macro="">
      <xdr:nvCxnSpPr>
        <xdr:cNvPr id="22" name="Connecteur droit avec flèche 21"/>
        <xdr:cNvCxnSpPr/>
      </xdr:nvCxnSpPr>
      <xdr:spPr>
        <a:xfrm>
          <a:off x="2228850" y="1809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36</xdr:row>
      <xdr:rowOff>9525</xdr:rowOff>
    </xdr:from>
    <xdr:to>
      <xdr:col>5</xdr:col>
      <xdr:colOff>0</xdr:colOff>
      <xdr:row>38</xdr:row>
      <xdr:rowOff>0</xdr:rowOff>
    </xdr:to>
    <xdr:cxnSp macro="">
      <xdr:nvCxnSpPr>
        <xdr:cNvPr id="24" name="Connecteur en angle 23"/>
        <xdr:cNvCxnSpPr/>
      </xdr:nvCxnSpPr>
      <xdr:spPr>
        <a:xfrm flipV="1">
          <a:off x="2219325" y="19050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40</xdr:row>
      <xdr:rowOff>0</xdr:rowOff>
    </xdr:from>
    <xdr:to>
      <xdr:col>5</xdr:col>
      <xdr:colOff>19050</xdr:colOff>
      <xdr:row>40</xdr:row>
      <xdr:rowOff>0</xdr:rowOff>
    </xdr:to>
    <xdr:cxnSp macro="">
      <xdr:nvCxnSpPr>
        <xdr:cNvPr id="25" name="Connecteur droit avec flèche 24"/>
        <xdr:cNvCxnSpPr/>
      </xdr:nvCxnSpPr>
      <xdr:spPr>
        <a:xfrm>
          <a:off x="2238375" y="9239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40</xdr:row>
      <xdr:rowOff>9525</xdr:rowOff>
    </xdr:from>
    <xdr:to>
      <xdr:col>5</xdr:col>
      <xdr:colOff>9525</xdr:colOff>
      <xdr:row>42</xdr:row>
      <xdr:rowOff>0</xdr:rowOff>
    </xdr:to>
    <xdr:cxnSp macro="">
      <xdr:nvCxnSpPr>
        <xdr:cNvPr id="26" name="Connecteur en angle 25"/>
        <xdr:cNvCxnSpPr/>
      </xdr:nvCxnSpPr>
      <xdr:spPr>
        <a:xfrm flipV="1">
          <a:off x="2228850" y="9334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44</xdr:row>
      <xdr:rowOff>0</xdr:rowOff>
    </xdr:from>
    <xdr:to>
      <xdr:col>5</xdr:col>
      <xdr:colOff>9525</xdr:colOff>
      <xdr:row>44</xdr:row>
      <xdr:rowOff>0</xdr:rowOff>
    </xdr:to>
    <xdr:cxnSp macro="">
      <xdr:nvCxnSpPr>
        <xdr:cNvPr id="27" name="Connecteur droit avec flèche 26"/>
        <xdr:cNvCxnSpPr/>
      </xdr:nvCxnSpPr>
      <xdr:spPr>
        <a:xfrm>
          <a:off x="2228850" y="16668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44</xdr:row>
      <xdr:rowOff>9525</xdr:rowOff>
    </xdr:from>
    <xdr:to>
      <xdr:col>5</xdr:col>
      <xdr:colOff>0</xdr:colOff>
      <xdr:row>46</xdr:row>
      <xdr:rowOff>0</xdr:rowOff>
    </xdr:to>
    <xdr:cxnSp macro="">
      <xdr:nvCxnSpPr>
        <xdr:cNvPr id="28" name="Connecteur en angle 27"/>
        <xdr:cNvCxnSpPr/>
      </xdr:nvCxnSpPr>
      <xdr:spPr>
        <a:xfrm flipV="1">
          <a:off x="2219325" y="167640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48</xdr:row>
      <xdr:rowOff>0</xdr:rowOff>
    </xdr:from>
    <xdr:to>
      <xdr:col>5</xdr:col>
      <xdr:colOff>9525</xdr:colOff>
      <xdr:row>48</xdr:row>
      <xdr:rowOff>0</xdr:rowOff>
    </xdr:to>
    <xdr:cxnSp macro="">
      <xdr:nvCxnSpPr>
        <xdr:cNvPr id="29" name="Connecteur droit avec flèche 28"/>
        <xdr:cNvCxnSpPr/>
      </xdr:nvCxnSpPr>
      <xdr:spPr>
        <a:xfrm>
          <a:off x="2228850" y="24098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48</xdr:row>
      <xdr:rowOff>9525</xdr:rowOff>
    </xdr:from>
    <xdr:to>
      <xdr:col>5</xdr:col>
      <xdr:colOff>0</xdr:colOff>
      <xdr:row>50</xdr:row>
      <xdr:rowOff>0</xdr:rowOff>
    </xdr:to>
    <xdr:cxnSp macro="">
      <xdr:nvCxnSpPr>
        <xdr:cNvPr id="31" name="Connecteur en angle 30"/>
        <xdr:cNvCxnSpPr/>
      </xdr:nvCxnSpPr>
      <xdr:spPr>
        <a:xfrm flipV="1">
          <a:off x="2219325" y="24193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35</xdr:row>
      <xdr:rowOff>171450</xdr:rowOff>
    </xdr:from>
    <xdr:to>
      <xdr:col>8</xdr:col>
      <xdr:colOff>0</xdr:colOff>
      <xdr:row>37</xdr:row>
      <xdr:rowOff>171450</xdr:rowOff>
    </xdr:to>
    <xdr:cxnSp macro="">
      <xdr:nvCxnSpPr>
        <xdr:cNvPr id="33" name="Connecteur en angle 32"/>
        <xdr:cNvCxnSpPr/>
      </xdr:nvCxnSpPr>
      <xdr:spPr>
        <a:xfrm>
          <a:off x="4333875" y="17145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38</xdr:row>
      <xdr:rowOff>1</xdr:rowOff>
    </xdr:from>
    <xdr:to>
      <xdr:col>8</xdr:col>
      <xdr:colOff>0</xdr:colOff>
      <xdr:row>40</xdr:row>
      <xdr:rowOff>9525</xdr:rowOff>
    </xdr:to>
    <xdr:cxnSp macro="">
      <xdr:nvCxnSpPr>
        <xdr:cNvPr id="35" name="Connecteur en angle 34"/>
        <xdr:cNvCxnSpPr/>
      </xdr:nvCxnSpPr>
      <xdr:spPr>
        <a:xfrm flipV="1">
          <a:off x="4333875" y="5524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42</xdr:row>
      <xdr:rowOff>0</xdr:rowOff>
    </xdr:from>
    <xdr:to>
      <xdr:col>8</xdr:col>
      <xdr:colOff>0</xdr:colOff>
      <xdr:row>44</xdr:row>
      <xdr:rowOff>0</xdr:rowOff>
    </xdr:to>
    <xdr:cxnSp macro="">
      <xdr:nvCxnSpPr>
        <xdr:cNvPr id="36" name="Connecteur en angle 35"/>
        <xdr:cNvCxnSpPr/>
      </xdr:nvCxnSpPr>
      <xdr:spPr>
        <a:xfrm flipV="1">
          <a:off x="4333875" y="12954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44</xdr:row>
      <xdr:rowOff>9525</xdr:rowOff>
    </xdr:from>
    <xdr:to>
      <xdr:col>7</xdr:col>
      <xdr:colOff>57151</xdr:colOff>
      <xdr:row>48</xdr:row>
      <xdr:rowOff>0</xdr:rowOff>
    </xdr:to>
    <xdr:cxnSp macro="">
      <xdr:nvCxnSpPr>
        <xdr:cNvPr id="37" name="Connecteur en angle 36"/>
        <xdr:cNvCxnSpPr/>
      </xdr:nvCxnSpPr>
      <xdr:spPr>
        <a:xfrm rot="5400000" flipH="1" flipV="1">
          <a:off x="4119563" y="18907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38</xdr:row>
      <xdr:rowOff>0</xdr:rowOff>
    </xdr:from>
    <xdr:to>
      <xdr:col>11</xdr:col>
      <xdr:colOff>0</xdr:colOff>
      <xdr:row>40</xdr:row>
      <xdr:rowOff>0</xdr:rowOff>
    </xdr:to>
    <xdr:cxnSp macro="">
      <xdr:nvCxnSpPr>
        <xdr:cNvPr id="38" name="Connecteur en angle 37"/>
        <xdr:cNvCxnSpPr/>
      </xdr:nvCxnSpPr>
      <xdr:spPr>
        <a:xfrm>
          <a:off x="6391275" y="5524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40</xdr:row>
      <xdr:rowOff>0</xdr:rowOff>
    </xdr:from>
    <xdr:to>
      <xdr:col>10</xdr:col>
      <xdr:colOff>323850</xdr:colOff>
      <xdr:row>42</xdr:row>
      <xdr:rowOff>0</xdr:rowOff>
    </xdr:to>
    <xdr:cxnSp macro="">
      <xdr:nvCxnSpPr>
        <xdr:cNvPr id="39" name="Connecteur en angle 38"/>
        <xdr:cNvCxnSpPr/>
      </xdr:nvCxnSpPr>
      <xdr:spPr>
        <a:xfrm flipV="1">
          <a:off x="6391275" y="9239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51</xdr:row>
      <xdr:rowOff>171450</xdr:rowOff>
    </xdr:from>
    <xdr:to>
      <xdr:col>8</xdr:col>
      <xdr:colOff>0</xdr:colOff>
      <xdr:row>53</xdr:row>
      <xdr:rowOff>171450</xdr:rowOff>
    </xdr:to>
    <xdr:cxnSp macro="">
      <xdr:nvCxnSpPr>
        <xdr:cNvPr id="40" name="Connecteur en angle 39"/>
        <xdr:cNvCxnSpPr/>
      </xdr:nvCxnSpPr>
      <xdr:spPr>
        <a:xfrm>
          <a:off x="4333875" y="314325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54</xdr:row>
      <xdr:rowOff>1</xdr:rowOff>
    </xdr:from>
    <xdr:to>
      <xdr:col>8</xdr:col>
      <xdr:colOff>0</xdr:colOff>
      <xdr:row>56</xdr:row>
      <xdr:rowOff>9525</xdr:rowOff>
    </xdr:to>
    <xdr:cxnSp macro="">
      <xdr:nvCxnSpPr>
        <xdr:cNvPr id="41" name="Connecteur en angle 40"/>
        <xdr:cNvCxnSpPr/>
      </xdr:nvCxnSpPr>
      <xdr:spPr>
        <a:xfrm flipV="1">
          <a:off x="4333875" y="35242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58</xdr:row>
      <xdr:rowOff>0</xdr:rowOff>
    </xdr:from>
    <xdr:to>
      <xdr:col>8</xdr:col>
      <xdr:colOff>0</xdr:colOff>
      <xdr:row>60</xdr:row>
      <xdr:rowOff>0</xdr:rowOff>
    </xdr:to>
    <xdr:cxnSp macro="">
      <xdr:nvCxnSpPr>
        <xdr:cNvPr id="42" name="Connecteur en angle 41"/>
        <xdr:cNvCxnSpPr/>
      </xdr:nvCxnSpPr>
      <xdr:spPr>
        <a:xfrm flipV="1">
          <a:off x="4333875" y="42672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60</xdr:row>
      <xdr:rowOff>9525</xdr:rowOff>
    </xdr:from>
    <xdr:to>
      <xdr:col>7</xdr:col>
      <xdr:colOff>57151</xdr:colOff>
      <xdr:row>64</xdr:row>
      <xdr:rowOff>0</xdr:rowOff>
    </xdr:to>
    <xdr:cxnSp macro="">
      <xdr:nvCxnSpPr>
        <xdr:cNvPr id="43" name="Connecteur en angle 42"/>
        <xdr:cNvCxnSpPr/>
      </xdr:nvCxnSpPr>
      <xdr:spPr>
        <a:xfrm rot="5400000" flipH="1" flipV="1">
          <a:off x="4119563" y="48625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54</xdr:row>
      <xdr:rowOff>0</xdr:rowOff>
    </xdr:from>
    <xdr:to>
      <xdr:col>11</xdr:col>
      <xdr:colOff>0</xdr:colOff>
      <xdr:row>56</xdr:row>
      <xdr:rowOff>0</xdr:rowOff>
    </xdr:to>
    <xdr:cxnSp macro="">
      <xdr:nvCxnSpPr>
        <xdr:cNvPr id="48" name="Connecteur en angle 47"/>
        <xdr:cNvCxnSpPr/>
      </xdr:nvCxnSpPr>
      <xdr:spPr>
        <a:xfrm>
          <a:off x="6391275" y="35242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323850</xdr:colOff>
      <xdr:row>58</xdr:row>
      <xdr:rowOff>0</xdr:rowOff>
    </xdr:to>
    <xdr:cxnSp macro="">
      <xdr:nvCxnSpPr>
        <xdr:cNvPr id="51" name="Connecteur en angle 50"/>
        <xdr:cNvCxnSpPr/>
      </xdr:nvCxnSpPr>
      <xdr:spPr>
        <a:xfrm flipV="1">
          <a:off x="6391275" y="38957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</xdr:row>
      <xdr:rowOff>0</xdr:rowOff>
    </xdr:from>
    <xdr:to>
      <xdr:col>5</xdr:col>
      <xdr:colOff>9525</xdr:colOff>
      <xdr:row>1</xdr:row>
      <xdr:rowOff>0</xdr:rowOff>
    </xdr:to>
    <xdr:cxnSp macro="">
      <xdr:nvCxnSpPr>
        <xdr:cNvPr id="81" name="Connecteur droit avec flèche 80"/>
        <xdr:cNvCxnSpPr/>
      </xdr:nvCxnSpPr>
      <xdr:spPr>
        <a:xfrm>
          <a:off x="2228850" y="1809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5</xdr:row>
      <xdr:rowOff>0</xdr:rowOff>
    </xdr:from>
    <xdr:to>
      <xdr:col>5</xdr:col>
      <xdr:colOff>19050</xdr:colOff>
      <xdr:row>5</xdr:row>
      <xdr:rowOff>0</xdr:rowOff>
    </xdr:to>
    <xdr:cxnSp macro="">
      <xdr:nvCxnSpPr>
        <xdr:cNvPr id="82" name="Connecteur droit avec flèche 81"/>
        <xdr:cNvCxnSpPr/>
      </xdr:nvCxnSpPr>
      <xdr:spPr>
        <a:xfrm>
          <a:off x="2238375" y="9239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</xdr:row>
      <xdr:rowOff>9525</xdr:rowOff>
    </xdr:from>
    <xdr:to>
      <xdr:col>5</xdr:col>
      <xdr:colOff>9525</xdr:colOff>
      <xdr:row>7</xdr:row>
      <xdr:rowOff>0</xdr:rowOff>
    </xdr:to>
    <xdr:cxnSp macro="">
      <xdr:nvCxnSpPr>
        <xdr:cNvPr id="83" name="Connecteur en angle 82"/>
        <xdr:cNvCxnSpPr/>
      </xdr:nvCxnSpPr>
      <xdr:spPr>
        <a:xfrm flipV="1">
          <a:off x="2228850" y="9334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0</xdr:rowOff>
    </xdr:from>
    <xdr:to>
      <xdr:col>5</xdr:col>
      <xdr:colOff>9525</xdr:colOff>
      <xdr:row>9</xdr:row>
      <xdr:rowOff>0</xdr:rowOff>
    </xdr:to>
    <xdr:cxnSp macro="">
      <xdr:nvCxnSpPr>
        <xdr:cNvPr id="84" name="Connecteur droit avec flèche 83"/>
        <xdr:cNvCxnSpPr/>
      </xdr:nvCxnSpPr>
      <xdr:spPr>
        <a:xfrm>
          <a:off x="2228850" y="16668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0</xdr:rowOff>
    </xdr:from>
    <xdr:to>
      <xdr:col>5</xdr:col>
      <xdr:colOff>9525</xdr:colOff>
      <xdr:row>13</xdr:row>
      <xdr:rowOff>0</xdr:rowOff>
    </xdr:to>
    <xdr:cxnSp macro="">
      <xdr:nvCxnSpPr>
        <xdr:cNvPr id="85" name="Connecteur droit avec flèche 84"/>
        <xdr:cNvCxnSpPr/>
      </xdr:nvCxnSpPr>
      <xdr:spPr>
        <a:xfrm>
          <a:off x="2228850" y="24098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36</xdr:row>
      <xdr:rowOff>0</xdr:rowOff>
    </xdr:from>
    <xdr:to>
      <xdr:col>5</xdr:col>
      <xdr:colOff>9525</xdr:colOff>
      <xdr:row>36</xdr:row>
      <xdr:rowOff>0</xdr:rowOff>
    </xdr:to>
    <xdr:cxnSp macro="">
      <xdr:nvCxnSpPr>
        <xdr:cNvPr id="86" name="Connecteur droit avec flèche 85"/>
        <xdr:cNvCxnSpPr/>
      </xdr:nvCxnSpPr>
      <xdr:spPr>
        <a:xfrm>
          <a:off x="2228850" y="6686550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40</xdr:row>
      <xdr:rowOff>0</xdr:rowOff>
    </xdr:from>
    <xdr:to>
      <xdr:col>5</xdr:col>
      <xdr:colOff>19050</xdr:colOff>
      <xdr:row>40</xdr:row>
      <xdr:rowOff>0</xdr:rowOff>
    </xdr:to>
    <xdr:cxnSp macro="">
      <xdr:nvCxnSpPr>
        <xdr:cNvPr id="87" name="Connecteur droit avec flèche 86"/>
        <xdr:cNvCxnSpPr/>
      </xdr:nvCxnSpPr>
      <xdr:spPr>
        <a:xfrm>
          <a:off x="2238375" y="7429500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40</xdr:row>
      <xdr:rowOff>9525</xdr:rowOff>
    </xdr:from>
    <xdr:to>
      <xdr:col>5</xdr:col>
      <xdr:colOff>9525</xdr:colOff>
      <xdr:row>42</xdr:row>
      <xdr:rowOff>0</xdr:rowOff>
    </xdr:to>
    <xdr:cxnSp macro="">
      <xdr:nvCxnSpPr>
        <xdr:cNvPr id="88" name="Connecteur en angle 87"/>
        <xdr:cNvCxnSpPr/>
      </xdr:nvCxnSpPr>
      <xdr:spPr>
        <a:xfrm flipV="1">
          <a:off x="2228850" y="7439025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44</xdr:row>
      <xdr:rowOff>0</xdr:rowOff>
    </xdr:from>
    <xdr:to>
      <xdr:col>5</xdr:col>
      <xdr:colOff>9525</xdr:colOff>
      <xdr:row>44</xdr:row>
      <xdr:rowOff>0</xdr:rowOff>
    </xdr:to>
    <xdr:cxnSp macro="">
      <xdr:nvCxnSpPr>
        <xdr:cNvPr id="89" name="Connecteur droit avec flèche 88"/>
        <xdr:cNvCxnSpPr/>
      </xdr:nvCxnSpPr>
      <xdr:spPr>
        <a:xfrm>
          <a:off x="2228850" y="8172450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48</xdr:row>
      <xdr:rowOff>0</xdr:rowOff>
    </xdr:from>
    <xdr:to>
      <xdr:col>5</xdr:col>
      <xdr:colOff>9525</xdr:colOff>
      <xdr:row>48</xdr:row>
      <xdr:rowOff>0</xdr:rowOff>
    </xdr:to>
    <xdr:cxnSp macro="">
      <xdr:nvCxnSpPr>
        <xdr:cNvPr id="90" name="Connecteur droit avec flèche 89"/>
        <xdr:cNvCxnSpPr/>
      </xdr:nvCxnSpPr>
      <xdr:spPr>
        <a:xfrm>
          <a:off x="2228850" y="8915400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</xdr:row>
      <xdr:rowOff>0</xdr:rowOff>
    </xdr:from>
    <xdr:to>
      <xdr:col>5</xdr:col>
      <xdr:colOff>9525</xdr:colOff>
      <xdr:row>5</xdr:row>
      <xdr:rowOff>0</xdr:rowOff>
    </xdr:to>
    <xdr:cxnSp macro="">
      <xdr:nvCxnSpPr>
        <xdr:cNvPr id="91" name="Connecteur droit avec flèche 90"/>
        <xdr:cNvCxnSpPr/>
      </xdr:nvCxnSpPr>
      <xdr:spPr>
        <a:xfrm>
          <a:off x="2228850" y="9239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9</xdr:row>
      <xdr:rowOff>0</xdr:rowOff>
    </xdr:from>
    <xdr:to>
      <xdr:col>5</xdr:col>
      <xdr:colOff>19050</xdr:colOff>
      <xdr:row>9</xdr:row>
      <xdr:rowOff>0</xdr:rowOff>
    </xdr:to>
    <xdr:cxnSp macro="">
      <xdr:nvCxnSpPr>
        <xdr:cNvPr id="92" name="Connecteur droit avec flèche 91"/>
        <xdr:cNvCxnSpPr/>
      </xdr:nvCxnSpPr>
      <xdr:spPr>
        <a:xfrm>
          <a:off x="2238375" y="16668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9525</xdr:rowOff>
    </xdr:from>
    <xdr:to>
      <xdr:col>5</xdr:col>
      <xdr:colOff>9525</xdr:colOff>
      <xdr:row>11</xdr:row>
      <xdr:rowOff>0</xdr:rowOff>
    </xdr:to>
    <xdr:cxnSp macro="">
      <xdr:nvCxnSpPr>
        <xdr:cNvPr id="93" name="Connecteur en angle 92"/>
        <xdr:cNvCxnSpPr/>
      </xdr:nvCxnSpPr>
      <xdr:spPr>
        <a:xfrm flipV="1">
          <a:off x="2228850" y="167640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0</xdr:rowOff>
    </xdr:from>
    <xdr:to>
      <xdr:col>5</xdr:col>
      <xdr:colOff>9525</xdr:colOff>
      <xdr:row>9</xdr:row>
      <xdr:rowOff>0</xdr:rowOff>
    </xdr:to>
    <xdr:cxnSp macro="">
      <xdr:nvCxnSpPr>
        <xdr:cNvPr id="94" name="Connecteur droit avec flèche 93"/>
        <xdr:cNvCxnSpPr/>
      </xdr:nvCxnSpPr>
      <xdr:spPr>
        <a:xfrm>
          <a:off x="2228850" y="16668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13</xdr:row>
      <xdr:rowOff>0</xdr:rowOff>
    </xdr:from>
    <xdr:to>
      <xdr:col>5</xdr:col>
      <xdr:colOff>19050</xdr:colOff>
      <xdr:row>13</xdr:row>
      <xdr:rowOff>0</xdr:rowOff>
    </xdr:to>
    <xdr:cxnSp macro="">
      <xdr:nvCxnSpPr>
        <xdr:cNvPr id="95" name="Connecteur droit avec flèche 94"/>
        <xdr:cNvCxnSpPr/>
      </xdr:nvCxnSpPr>
      <xdr:spPr>
        <a:xfrm>
          <a:off x="2238375" y="24098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9525</xdr:rowOff>
    </xdr:from>
    <xdr:to>
      <xdr:col>5</xdr:col>
      <xdr:colOff>9525</xdr:colOff>
      <xdr:row>15</xdr:row>
      <xdr:rowOff>0</xdr:rowOff>
    </xdr:to>
    <xdr:cxnSp macro="">
      <xdr:nvCxnSpPr>
        <xdr:cNvPr id="96" name="Connecteur en angle 95"/>
        <xdr:cNvCxnSpPr/>
      </xdr:nvCxnSpPr>
      <xdr:spPr>
        <a:xfrm flipV="1">
          <a:off x="2228850" y="24193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0</xdr:rowOff>
    </xdr:from>
    <xdr:to>
      <xdr:col>5</xdr:col>
      <xdr:colOff>9525</xdr:colOff>
      <xdr:row>13</xdr:row>
      <xdr:rowOff>0</xdr:rowOff>
    </xdr:to>
    <xdr:cxnSp macro="">
      <xdr:nvCxnSpPr>
        <xdr:cNvPr id="97" name="Connecteur droit avec flèche 96"/>
        <xdr:cNvCxnSpPr/>
      </xdr:nvCxnSpPr>
      <xdr:spPr>
        <a:xfrm>
          <a:off x="2228850" y="24098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36</xdr:row>
      <xdr:rowOff>0</xdr:rowOff>
    </xdr:from>
    <xdr:to>
      <xdr:col>5</xdr:col>
      <xdr:colOff>9525</xdr:colOff>
      <xdr:row>36</xdr:row>
      <xdr:rowOff>0</xdr:rowOff>
    </xdr:to>
    <xdr:cxnSp macro="">
      <xdr:nvCxnSpPr>
        <xdr:cNvPr id="98" name="Connecteur droit avec flèche 97"/>
        <xdr:cNvCxnSpPr/>
      </xdr:nvCxnSpPr>
      <xdr:spPr>
        <a:xfrm>
          <a:off x="2228850" y="6686550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40</xdr:row>
      <xdr:rowOff>0</xdr:rowOff>
    </xdr:from>
    <xdr:to>
      <xdr:col>5</xdr:col>
      <xdr:colOff>19050</xdr:colOff>
      <xdr:row>40</xdr:row>
      <xdr:rowOff>0</xdr:rowOff>
    </xdr:to>
    <xdr:cxnSp macro="">
      <xdr:nvCxnSpPr>
        <xdr:cNvPr id="99" name="Connecteur droit avec flèche 98"/>
        <xdr:cNvCxnSpPr/>
      </xdr:nvCxnSpPr>
      <xdr:spPr>
        <a:xfrm>
          <a:off x="2238375" y="7429500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40</xdr:row>
      <xdr:rowOff>9525</xdr:rowOff>
    </xdr:from>
    <xdr:to>
      <xdr:col>5</xdr:col>
      <xdr:colOff>9525</xdr:colOff>
      <xdr:row>42</xdr:row>
      <xdr:rowOff>0</xdr:rowOff>
    </xdr:to>
    <xdr:cxnSp macro="">
      <xdr:nvCxnSpPr>
        <xdr:cNvPr id="100" name="Connecteur en angle 99"/>
        <xdr:cNvCxnSpPr/>
      </xdr:nvCxnSpPr>
      <xdr:spPr>
        <a:xfrm flipV="1">
          <a:off x="2228850" y="7439025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44</xdr:row>
      <xdr:rowOff>0</xdr:rowOff>
    </xdr:from>
    <xdr:to>
      <xdr:col>5</xdr:col>
      <xdr:colOff>9525</xdr:colOff>
      <xdr:row>44</xdr:row>
      <xdr:rowOff>0</xdr:rowOff>
    </xdr:to>
    <xdr:cxnSp macro="">
      <xdr:nvCxnSpPr>
        <xdr:cNvPr id="101" name="Connecteur droit avec flèche 100"/>
        <xdr:cNvCxnSpPr/>
      </xdr:nvCxnSpPr>
      <xdr:spPr>
        <a:xfrm>
          <a:off x="2228850" y="8172450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48</xdr:row>
      <xdr:rowOff>0</xdr:rowOff>
    </xdr:from>
    <xdr:to>
      <xdr:col>5</xdr:col>
      <xdr:colOff>9525</xdr:colOff>
      <xdr:row>48</xdr:row>
      <xdr:rowOff>0</xdr:rowOff>
    </xdr:to>
    <xdr:cxnSp macro="">
      <xdr:nvCxnSpPr>
        <xdr:cNvPr id="102" name="Connecteur droit avec flèche 101"/>
        <xdr:cNvCxnSpPr/>
      </xdr:nvCxnSpPr>
      <xdr:spPr>
        <a:xfrm>
          <a:off x="2228850" y="8915400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40</xdr:row>
      <xdr:rowOff>0</xdr:rowOff>
    </xdr:from>
    <xdr:to>
      <xdr:col>5</xdr:col>
      <xdr:colOff>9525</xdr:colOff>
      <xdr:row>40</xdr:row>
      <xdr:rowOff>0</xdr:rowOff>
    </xdr:to>
    <xdr:cxnSp macro="">
      <xdr:nvCxnSpPr>
        <xdr:cNvPr id="103" name="Connecteur droit avec flèche 102"/>
        <xdr:cNvCxnSpPr/>
      </xdr:nvCxnSpPr>
      <xdr:spPr>
        <a:xfrm>
          <a:off x="2228850" y="7429500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44</xdr:row>
      <xdr:rowOff>0</xdr:rowOff>
    </xdr:from>
    <xdr:to>
      <xdr:col>5</xdr:col>
      <xdr:colOff>19050</xdr:colOff>
      <xdr:row>44</xdr:row>
      <xdr:rowOff>0</xdr:rowOff>
    </xdr:to>
    <xdr:cxnSp macro="">
      <xdr:nvCxnSpPr>
        <xdr:cNvPr id="104" name="Connecteur droit avec flèche 103"/>
        <xdr:cNvCxnSpPr/>
      </xdr:nvCxnSpPr>
      <xdr:spPr>
        <a:xfrm>
          <a:off x="2238375" y="8172450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44</xdr:row>
      <xdr:rowOff>9525</xdr:rowOff>
    </xdr:from>
    <xdr:to>
      <xdr:col>5</xdr:col>
      <xdr:colOff>9525</xdr:colOff>
      <xdr:row>46</xdr:row>
      <xdr:rowOff>0</xdr:rowOff>
    </xdr:to>
    <xdr:cxnSp macro="">
      <xdr:nvCxnSpPr>
        <xdr:cNvPr id="105" name="Connecteur en angle 104"/>
        <xdr:cNvCxnSpPr/>
      </xdr:nvCxnSpPr>
      <xdr:spPr>
        <a:xfrm flipV="1">
          <a:off x="2228850" y="8181975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44</xdr:row>
      <xdr:rowOff>0</xdr:rowOff>
    </xdr:from>
    <xdr:to>
      <xdr:col>5</xdr:col>
      <xdr:colOff>9525</xdr:colOff>
      <xdr:row>44</xdr:row>
      <xdr:rowOff>0</xdr:rowOff>
    </xdr:to>
    <xdr:cxnSp macro="">
      <xdr:nvCxnSpPr>
        <xdr:cNvPr id="106" name="Connecteur droit avec flèche 105"/>
        <xdr:cNvCxnSpPr/>
      </xdr:nvCxnSpPr>
      <xdr:spPr>
        <a:xfrm>
          <a:off x="2228850" y="8172450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48</xdr:row>
      <xdr:rowOff>0</xdr:rowOff>
    </xdr:from>
    <xdr:to>
      <xdr:col>5</xdr:col>
      <xdr:colOff>19050</xdr:colOff>
      <xdr:row>48</xdr:row>
      <xdr:rowOff>0</xdr:rowOff>
    </xdr:to>
    <xdr:cxnSp macro="">
      <xdr:nvCxnSpPr>
        <xdr:cNvPr id="107" name="Connecteur droit avec flèche 106"/>
        <xdr:cNvCxnSpPr/>
      </xdr:nvCxnSpPr>
      <xdr:spPr>
        <a:xfrm>
          <a:off x="2238375" y="8915400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48</xdr:row>
      <xdr:rowOff>9525</xdr:rowOff>
    </xdr:from>
    <xdr:to>
      <xdr:col>5</xdr:col>
      <xdr:colOff>9525</xdr:colOff>
      <xdr:row>50</xdr:row>
      <xdr:rowOff>0</xdr:rowOff>
    </xdr:to>
    <xdr:cxnSp macro="">
      <xdr:nvCxnSpPr>
        <xdr:cNvPr id="108" name="Connecteur en angle 107"/>
        <xdr:cNvCxnSpPr/>
      </xdr:nvCxnSpPr>
      <xdr:spPr>
        <a:xfrm flipV="1">
          <a:off x="2228850" y="8924925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48</xdr:row>
      <xdr:rowOff>0</xdr:rowOff>
    </xdr:from>
    <xdr:to>
      <xdr:col>5</xdr:col>
      <xdr:colOff>9525</xdr:colOff>
      <xdr:row>48</xdr:row>
      <xdr:rowOff>0</xdr:rowOff>
    </xdr:to>
    <xdr:cxnSp macro="">
      <xdr:nvCxnSpPr>
        <xdr:cNvPr id="109" name="Connecteur droit avec flèche 108"/>
        <xdr:cNvCxnSpPr/>
      </xdr:nvCxnSpPr>
      <xdr:spPr>
        <a:xfrm>
          <a:off x="2228850" y="8915400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1</xdr:rowOff>
    </xdr:from>
    <xdr:to>
      <xdr:col>8</xdr:col>
      <xdr:colOff>0</xdr:colOff>
      <xdr:row>5</xdr:row>
      <xdr:rowOff>9525</xdr:rowOff>
    </xdr:to>
    <xdr:cxnSp macro="">
      <xdr:nvCxnSpPr>
        <xdr:cNvPr id="110" name="Connecteur en angle 109"/>
        <xdr:cNvCxnSpPr/>
      </xdr:nvCxnSpPr>
      <xdr:spPr>
        <a:xfrm flipV="1">
          <a:off x="4333875" y="5524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0</xdr:rowOff>
    </xdr:from>
    <xdr:to>
      <xdr:col>8</xdr:col>
      <xdr:colOff>0</xdr:colOff>
      <xdr:row>9</xdr:row>
      <xdr:rowOff>0</xdr:rowOff>
    </xdr:to>
    <xdr:cxnSp macro="">
      <xdr:nvCxnSpPr>
        <xdr:cNvPr id="111" name="Connecteur en angle 110"/>
        <xdr:cNvCxnSpPr/>
      </xdr:nvCxnSpPr>
      <xdr:spPr>
        <a:xfrm flipV="1">
          <a:off x="4333875" y="12954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9</xdr:row>
      <xdr:rowOff>9525</xdr:rowOff>
    </xdr:from>
    <xdr:to>
      <xdr:col>7</xdr:col>
      <xdr:colOff>57151</xdr:colOff>
      <xdr:row>13</xdr:row>
      <xdr:rowOff>0</xdr:rowOff>
    </xdr:to>
    <xdr:cxnSp macro="">
      <xdr:nvCxnSpPr>
        <xdr:cNvPr id="112" name="Connecteur en angle 111"/>
        <xdr:cNvCxnSpPr/>
      </xdr:nvCxnSpPr>
      <xdr:spPr>
        <a:xfrm rot="5400000" flipH="1" flipV="1">
          <a:off x="4119563" y="18907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171450</xdr:rowOff>
    </xdr:from>
    <xdr:to>
      <xdr:col>8</xdr:col>
      <xdr:colOff>0</xdr:colOff>
      <xdr:row>18</xdr:row>
      <xdr:rowOff>171450</xdr:rowOff>
    </xdr:to>
    <xdr:cxnSp macro="">
      <xdr:nvCxnSpPr>
        <xdr:cNvPr id="113" name="Connecteur en angle 112"/>
        <xdr:cNvCxnSpPr/>
      </xdr:nvCxnSpPr>
      <xdr:spPr>
        <a:xfrm>
          <a:off x="4333875" y="314325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</xdr:row>
      <xdr:rowOff>1</xdr:rowOff>
    </xdr:from>
    <xdr:to>
      <xdr:col>8</xdr:col>
      <xdr:colOff>0</xdr:colOff>
      <xdr:row>21</xdr:row>
      <xdr:rowOff>9525</xdr:rowOff>
    </xdr:to>
    <xdr:cxnSp macro="">
      <xdr:nvCxnSpPr>
        <xdr:cNvPr id="114" name="Connecteur en angle 113"/>
        <xdr:cNvCxnSpPr/>
      </xdr:nvCxnSpPr>
      <xdr:spPr>
        <a:xfrm flipV="1">
          <a:off x="4333875" y="35242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8</xdr:col>
      <xdr:colOff>0</xdr:colOff>
      <xdr:row>25</xdr:row>
      <xdr:rowOff>0</xdr:rowOff>
    </xdr:to>
    <xdr:cxnSp macro="">
      <xdr:nvCxnSpPr>
        <xdr:cNvPr id="115" name="Connecteur en angle 114"/>
        <xdr:cNvCxnSpPr/>
      </xdr:nvCxnSpPr>
      <xdr:spPr>
        <a:xfrm flipV="1">
          <a:off x="4333875" y="42672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25</xdr:row>
      <xdr:rowOff>9525</xdr:rowOff>
    </xdr:from>
    <xdr:to>
      <xdr:col>7</xdr:col>
      <xdr:colOff>57151</xdr:colOff>
      <xdr:row>29</xdr:row>
      <xdr:rowOff>0</xdr:rowOff>
    </xdr:to>
    <xdr:cxnSp macro="">
      <xdr:nvCxnSpPr>
        <xdr:cNvPr id="116" name="Connecteur en angle 115"/>
        <xdr:cNvCxnSpPr/>
      </xdr:nvCxnSpPr>
      <xdr:spPr>
        <a:xfrm rot="5400000" flipH="1" flipV="1">
          <a:off x="4119563" y="48625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35</xdr:row>
      <xdr:rowOff>171450</xdr:rowOff>
    </xdr:from>
    <xdr:to>
      <xdr:col>8</xdr:col>
      <xdr:colOff>0</xdr:colOff>
      <xdr:row>37</xdr:row>
      <xdr:rowOff>171450</xdr:rowOff>
    </xdr:to>
    <xdr:cxnSp macro="">
      <xdr:nvCxnSpPr>
        <xdr:cNvPr id="117" name="Connecteur en angle 116"/>
        <xdr:cNvCxnSpPr/>
      </xdr:nvCxnSpPr>
      <xdr:spPr>
        <a:xfrm>
          <a:off x="4333875" y="6677025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38</xdr:row>
      <xdr:rowOff>1</xdr:rowOff>
    </xdr:from>
    <xdr:to>
      <xdr:col>8</xdr:col>
      <xdr:colOff>0</xdr:colOff>
      <xdr:row>40</xdr:row>
      <xdr:rowOff>9525</xdr:rowOff>
    </xdr:to>
    <xdr:cxnSp macro="">
      <xdr:nvCxnSpPr>
        <xdr:cNvPr id="118" name="Connecteur en angle 117"/>
        <xdr:cNvCxnSpPr/>
      </xdr:nvCxnSpPr>
      <xdr:spPr>
        <a:xfrm flipV="1">
          <a:off x="4333875" y="7058026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42</xdr:row>
      <xdr:rowOff>0</xdr:rowOff>
    </xdr:from>
    <xdr:to>
      <xdr:col>8</xdr:col>
      <xdr:colOff>0</xdr:colOff>
      <xdr:row>44</xdr:row>
      <xdr:rowOff>0</xdr:rowOff>
    </xdr:to>
    <xdr:cxnSp macro="">
      <xdr:nvCxnSpPr>
        <xdr:cNvPr id="119" name="Connecteur en angle 118"/>
        <xdr:cNvCxnSpPr/>
      </xdr:nvCxnSpPr>
      <xdr:spPr>
        <a:xfrm flipV="1">
          <a:off x="4333875" y="7800975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44</xdr:row>
      <xdr:rowOff>9525</xdr:rowOff>
    </xdr:from>
    <xdr:to>
      <xdr:col>7</xdr:col>
      <xdr:colOff>57151</xdr:colOff>
      <xdr:row>48</xdr:row>
      <xdr:rowOff>0</xdr:rowOff>
    </xdr:to>
    <xdr:cxnSp macro="">
      <xdr:nvCxnSpPr>
        <xdr:cNvPr id="120" name="Connecteur en angle 119"/>
        <xdr:cNvCxnSpPr/>
      </xdr:nvCxnSpPr>
      <xdr:spPr>
        <a:xfrm rot="5400000" flipH="1" flipV="1">
          <a:off x="4119563" y="8396288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51</xdr:row>
      <xdr:rowOff>171450</xdr:rowOff>
    </xdr:from>
    <xdr:to>
      <xdr:col>8</xdr:col>
      <xdr:colOff>0</xdr:colOff>
      <xdr:row>53</xdr:row>
      <xdr:rowOff>171450</xdr:rowOff>
    </xdr:to>
    <xdr:cxnSp macro="">
      <xdr:nvCxnSpPr>
        <xdr:cNvPr id="121" name="Connecteur en angle 120"/>
        <xdr:cNvCxnSpPr/>
      </xdr:nvCxnSpPr>
      <xdr:spPr>
        <a:xfrm>
          <a:off x="4333875" y="9648825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54</xdr:row>
      <xdr:rowOff>1</xdr:rowOff>
    </xdr:from>
    <xdr:to>
      <xdr:col>8</xdr:col>
      <xdr:colOff>0</xdr:colOff>
      <xdr:row>56</xdr:row>
      <xdr:rowOff>9525</xdr:rowOff>
    </xdr:to>
    <xdr:cxnSp macro="">
      <xdr:nvCxnSpPr>
        <xdr:cNvPr id="122" name="Connecteur en angle 121"/>
        <xdr:cNvCxnSpPr/>
      </xdr:nvCxnSpPr>
      <xdr:spPr>
        <a:xfrm flipV="1">
          <a:off x="4333875" y="10029826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58</xdr:row>
      <xdr:rowOff>0</xdr:rowOff>
    </xdr:from>
    <xdr:to>
      <xdr:col>8</xdr:col>
      <xdr:colOff>0</xdr:colOff>
      <xdr:row>60</xdr:row>
      <xdr:rowOff>0</xdr:rowOff>
    </xdr:to>
    <xdr:cxnSp macro="">
      <xdr:nvCxnSpPr>
        <xdr:cNvPr id="123" name="Connecteur en angle 122"/>
        <xdr:cNvCxnSpPr/>
      </xdr:nvCxnSpPr>
      <xdr:spPr>
        <a:xfrm flipV="1">
          <a:off x="4333875" y="10772775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60</xdr:row>
      <xdr:rowOff>9525</xdr:rowOff>
    </xdr:from>
    <xdr:to>
      <xdr:col>7</xdr:col>
      <xdr:colOff>57151</xdr:colOff>
      <xdr:row>64</xdr:row>
      <xdr:rowOff>0</xdr:rowOff>
    </xdr:to>
    <xdr:cxnSp macro="">
      <xdr:nvCxnSpPr>
        <xdr:cNvPr id="124" name="Connecteur en angle 123"/>
        <xdr:cNvCxnSpPr/>
      </xdr:nvCxnSpPr>
      <xdr:spPr>
        <a:xfrm rot="5400000" flipH="1" flipV="1">
          <a:off x="4119563" y="11368088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8</xdr:col>
      <xdr:colOff>0</xdr:colOff>
      <xdr:row>25</xdr:row>
      <xdr:rowOff>0</xdr:rowOff>
    </xdr:to>
    <xdr:cxnSp macro="">
      <xdr:nvCxnSpPr>
        <xdr:cNvPr id="125" name="Connecteur en angle 124"/>
        <xdr:cNvCxnSpPr/>
      </xdr:nvCxnSpPr>
      <xdr:spPr>
        <a:xfrm flipV="1">
          <a:off x="4333875" y="42672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38</xdr:row>
      <xdr:rowOff>1</xdr:rowOff>
    </xdr:from>
    <xdr:to>
      <xdr:col>8</xdr:col>
      <xdr:colOff>0</xdr:colOff>
      <xdr:row>40</xdr:row>
      <xdr:rowOff>9525</xdr:rowOff>
    </xdr:to>
    <xdr:cxnSp macro="">
      <xdr:nvCxnSpPr>
        <xdr:cNvPr id="126" name="Connecteur en angle 125"/>
        <xdr:cNvCxnSpPr/>
      </xdr:nvCxnSpPr>
      <xdr:spPr>
        <a:xfrm flipV="1">
          <a:off x="4333875" y="7058026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42</xdr:row>
      <xdr:rowOff>0</xdr:rowOff>
    </xdr:from>
    <xdr:to>
      <xdr:col>8</xdr:col>
      <xdr:colOff>0</xdr:colOff>
      <xdr:row>44</xdr:row>
      <xdr:rowOff>0</xdr:rowOff>
    </xdr:to>
    <xdr:cxnSp macro="">
      <xdr:nvCxnSpPr>
        <xdr:cNvPr id="127" name="Connecteur en angle 126"/>
        <xdr:cNvCxnSpPr/>
      </xdr:nvCxnSpPr>
      <xdr:spPr>
        <a:xfrm flipV="1">
          <a:off x="4333875" y="7800975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44</xdr:row>
      <xdr:rowOff>9525</xdr:rowOff>
    </xdr:from>
    <xdr:to>
      <xdr:col>7</xdr:col>
      <xdr:colOff>57151</xdr:colOff>
      <xdr:row>48</xdr:row>
      <xdr:rowOff>0</xdr:rowOff>
    </xdr:to>
    <xdr:cxnSp macro="">
      <xdr:nvCxnSpPr>
        <xdr:cNvPr id="128" name="Connecteur en angle 127"/>
        <xdr:cNvCxnSpPr/>
      </xdr:nvCxnSpPr>
      <xdr:spPr>
        <a:xfrm rot="5400000" flipH="1" flipV="1">
          <a:off x="4119563" y="8396288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51</xdr:row>
      <xdr:rowOff>171450</xdr:rowOff>
    </xdr:from>
    <xdr:to>
      <xdr:col>8</xdr:col>
      <xdr:colOff>0</xdr:colOff>
      <xdr:row>53</xdr:row>
      <xdr:rowOff>171450</xdr:rowOff>
    </xdr:to>
    <xdr:cxnSp macro="">
      <xdr:nvCxnSpPr>
        <xdr:cNvPr id="129" name="Connecteur en angle 128"/>
        <xdr:cNvCxnSpPr/>
      </xdr:nvCxnSpPr>
      <xdr:spPr>
        <a:xfrm>
          <a:off x="4333875" y="9648825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54</xdr:row>
      <xdr:rowOff>1</xdr:rowOff>
    </xdr:from>
    <xdr:to>
      <xdr:col>8</xdr:col>
      <xdr:colOff>0</xdr:colOff>
      <xdr:row>56</xdr:row>
      <xdr:rowOff>9525</xdr:rowOff>
    </xdr:to>
    <xdr:cxnSp macro="">
      <xdr:nvCxnSpPr>
        <xdr:cNvPr id="130" name="Connecteur en angle 129"/>
        <xdr:cNvCxnSpPr/>
      </xdr:nvCxnSpPr>
      <xdr:spPr>
        <a:xfrm flipV="1">
          <a:off x="4333875" y="10029826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58</xdr:row>
      <xdr:rowOff>0</xdr:rowOff>
    </xdr:from>
    <xdr:to>
      <xdr:col>8</xdr:col>
      <xdr:colOff>0</xdr:colOff>
      <xdr:row>60</xdr:row>
      <xdr:rowOff>0</xdr:rowOff>
    </xdr:to>
    <xdr:cxnSp macro="">
      <xdr:nvCxnSpPr>
        <xdr:cNvPr id="131" name="Connecteur en angle 130"/>
        <xdr:cNvCxnSpPr/>
      </xdr:nvCxnSpPr>
      <xdr:spPr>
        <a:xfrm flipV="1">
          <a:off x="4333875" y="10772775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60</xdr:row>
      <xdr:rowOff>9525</xdr:rowOff>
    </xdr:from>
    <xdr:to>
      <xdr:col>7</xdr:col>
      <xdr:colOff>57151</xdr:colOff>
      <xdr:row>64</xdr:row>
      <xdr:rowOff>0</xdr:rowOff>
    </xdr:to>
    <xdr:cxnSp macro="">
      <xdr:nvCxnSpPr>
        <xdr:cNvPr id="132" name="Connecteur en angle 131"/>
        <xdr:cNvCxnSpPr/>
      </xdr:nvCxnSpPr>
      <xdr:spPr>
        <a:xfrm rot="5400000" flipH="1" flipV="1">
          <a:off x="4119563" y="11368088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58</xdr:row>
      <xdr:rowOff>0</xdr:rowOff>
    </xdr:from>
    <xdr:to>
      <xdr:col>8</xdr:col>
      <xdr:colOff>0</xdr:colOff>
      <xdr:row>60</xdr:row>
      <xdr:rowOff>0</xdr:rowOff>
    </xdr:to>
    <xdr:cxnSp macro="">
      <xdr:nvCxnSpPr>
        <xdr:cNvPr id="133" name="Connecteur en angle 132"/>
        <xdr:cNvCxnSpPr/>
      </xdr:nvCxnSpPr>
      <xdr:spPr>
        <a:xfrm flipV="1">
          <a:off x="4333875" y="10772775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</xdr:row>
      <xdr:rowOff>0</xdr:rowOff>
    </xdr:from>
    <xdr:to>
      <xdr:col>11</xdr:col>
      <xdr:colOff>0</xdr:colOff>
      <xdr:row>5</xdr:row>
      <xdr:rowOff>0</xdr:rowOff>
    </xdr:to>
    <xdr:cxnSp macro="">
      <xdr:nvCxnSpPr>
        <xdr:cNvPr id="134" name="Connecteur en angle 133"/>
        <xdr:cNvCxnSpPr/>
      </xdr:nvCxnSpPr>
      <xdr:spPr>
        <a:xfrm>
          <a:off x="6515100" y="5524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</xdr:row>
      <xdr:rowOff>0</xdr:rowOff>
    </xdr:from>
    <xdr:to>
      <xdr:col>10</xdr:col>
      <xdr:colOff>323850</xdr:colOff>
      <xdr:row>7</xdr:row>
      <xdr:rowOff>0</xdr:rowOff>
    </xdr:to>
    <xdr:cxnSp macro="">
      <xdr:nvCxnSpPr>
        <xdr:cNvPr id="135" name="Connecteur en angle 134"/>
        <xdr:cNvCxnSpPr/>
      </xdr:nvCxnSpPr>
      <xdr:spPr>
        <a:xfrm flipV="1">
          <a:off x="6515100" y="9239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0</xdr:rowOff>
    </xdr:from>
    <xdr:to>
      <xdr:col>11</xdr:col>
      <xdr:colOff>0</xdr:colOff>
      <xdr:row>21</xdr:row>
      <xdr:rowOff>0</xdr:rowOff>
    </xdr:to>
    <xdr:cxnSp macro="">
      <xdr:nvCxnSpPr>
        <xdr:cNvPr id="136" name="Connecteur en angle 135"/>
        <xdr:cNvCxnSpPr/>
      </xdr:nvCxnSpPr>
      <xdr:spPr>
        <a:xfrm>
          <a:off x="6515100" y="35242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21</xdr:row>
      <xdr:rowOff>0</xdr:rowOff>
    </xdr:from>
    <xdr:to>
      <xdr:col>10</xdr:col>
      <xdr:colOff>323850</xdr:colOff>
      <xdr:row>23</xdr:row>
      <xdr:rowOff>0</xdr:rowOff>
    </xdr:to>
    <xdr:cxnSp macro="">
      <xdr:nvCxnSpPr>
        <xdr:cNvPr id="137" name="Connecteur en angle 136"/>
        <xdr:cNvCxnSpPr/>
      </xdr:nvCxnSpPr>
      <xdr:spPr>
        <a:xfrm flipV="1">
          <a:off x="6515100" y="38957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38</xdr:row>
      <xdr:rowOff>0</xdr:rowOff>
    </xdr:from>
    <xdr:to>
      <xdr:col>11</xdr:col>
      <xdr:colOff>0</xdr:colOff>
      <xdr:row>40</xdr:row>
      <xdr:rowOff>0</xdr:rowOff>
    </xdr:to>
    <xdr:cxnSp macro="">
      <xdr:nvCxnSpPr>
        <xdr:cNvPr id="138" name="Connecteur en angle 137"/>
        <xdr:cNvCxnSpPr/>
      </xdr:nvCxnSpPr>
      <xdr:spPr>
        <a:xfrm>
          <a:off x="6515100" y="7058025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40</xdr:row>
      <xdr:rowOff>0</xdr:rowOff>
    </xdr:from>
    <xdr:to>
      <xdr:col>10</xdr:col>
      <xdr:colOff>323850</xdr:colOff>
      <xdr:row>42</xdr:row>
      <xdr:rowOff>0</xdr:rowOff>
    </xdr:to>
    <xdr:cxnSp macro="">
      <xdr:nvCxnSpPr>
        <xdr:cNvPr id="139" name="Connecteur en angle 138"/>
        <xdr:cNvCxnSpPr/>
      </xdr:nvCxnSpPr>
      <xdr:spPr>
        <a:xfrm flipV="1">
          <a:off x="6515100" y="7429500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54</xdr:row>
      <xdr:rowOff>0</xdr:rowOff>
    </xdr:from>
    <xdr:to>
      <xdr:col>11</xdr:col>
      <xdr:colOff>0</xdr:colOff>
      <xdr:row>56</xdr:row>
      <xdr:rowOff>0</xdr:rowOff>
    </xdr:to>
    <xdr:cxnSp macro="">
      <xdr:nvCxnSpPr>
        <xdr:cNvPr id="140" name="Connecteur en angle 139"/>
        <xdr:cNvCxnSpPr/>
      </xdr:nvCxnSpPr>
      <xdr:spPr>
        <a:xfrm>
          <a:off x="6515100" y="10029825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323850</xdr:colOff>
      <xdr:row>58</xdr:row>
      <xdr:rowOff>0</xdr:rowOff>
    </xdr:to>
    <xdr:cxnSp macro="">
      <xdr:nvCxnSpPr>
        <xdr:cNvPr id="141" name="Connecteur en angle 140"/>
        <xdr:cNvCxnSpPr/>
      </xdr:nvCxnSpPr>
      <xdr:spPr>
        <a:xfrm flipV="1">
          <a:off x="6515100" y="10401300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11</xdr:row>
      <xdr:rowOff>0</xdr:rowOff>
    </xdr:from>
    <xdr:to>
      <xdr:col>11</xdr:col>
      <xdr:colOff>9525</xdr:colOff>
      <xdr:row>13</xdr:row>
      <xdr:rowOff>0</xdr:rowOff>
    </xdr:to>
    <xdr:cxnSp macro="">
      <xdr:nvCxnSpPr>
        <xdr:cNvPr id="142" name="Connecteur en angle 141"/>
        <xdr:cNvCxnSpPr/>
      </xdr:nvCxnSpPr>
      <xdr:spPr>
        <a:xfrm>
          <a:off x="6524625" y="20383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</xdr:row>
      <xdr:rowOff>0</xdr:rowOff>
    </xdr:from>
    <xdr:to>
      <xdr:col>10</xdr:col>
      <xdr:colOff>333375</xdr:colOff>
      <xdr:row>15</xdr:row>
      <xdr:rowOff>0</xdr:rowOff>
    </xdr:to>
    <xdr:cxnSp macro="">
      <xdr:nvCxnSpPr>
        <xdr:cNvPr id="143" name="Connecteur en angle 142"/>
        <xdr:cNvCxnSpPr/>
      </xdr:nvCxnSpPr>
      <xdr:spPr>
        <a:xfrm flipV="1">
          <a:off x="6524625" y="24098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27</xdr:row>
      <xdr:rowOff>0</xdr:rowOff>
    </xdr:from>
    <xdr:to>
      <xdr:col>11</xdr:col>
      <xdr:colOff>0</xdr:colOff>
      <xdr:row>29</xdr:row>
      <xdr:rowOff>0</xdr:rowOff>
    </xdr:to>
    <xdr:cxnSp macro="">
      <xdr:nvCxnSpPr>
        <xdr:cNvPr id="144" name="Connecteur en angle 143"/>
        <xdr:cNvCxnSpPr/>
      </xdr:nvCxnSpPr>
      <xdr:spPr>
        <a:xfrm>
          <a:off x="6515100" y="50101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323850</xdr:colOff>
      <xdr:row>31</xdr:row>
      <xdr:rowOff>0</xdr:rowOff>
    </xdr:to>
    <xdr:cxnSp macro="">
      <xdr:nvCxnSpPr>
        <xdr:cNvPr id="145" name="Connecteur en angle 144"/>
        <xdr:cNvCxnSpPr/>
      </xdr:nvCxnSpPr>
      <xdr:spPr>
        <a:xfrm flipV="1">
          <a:off x="6515100" y="53816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27</xdr:row>
      <xdr:rowOff>0</xdr:rowOff>
    </xdr:from>
    <xdr:to>
      <xdr:col>11</xdr:col>
      <xdr:colOff>0</xdr:colOff>
      <xdr:row>29</xdr:row>
      <xdr:rowOff>0</xdr:rowOff>
    </xdr:to>
    <xdr:cxnSp macro="">
      <xdr:nvCxnSpPr>
        <xdr:cNvPr id="146" name="Connecteur en angle 145"/>
        <xdr:cNvCxnSpPr/>
      </xdr:nvCxnSpPr>
      <xdr:spPr>
        <a:xfrm>
          <a:off x="6515100" y="50101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323850</xdr:colOff>
      <xdr:row>31</xdr:row>
      <xdr:rowOff>0</xdr:rowOff>
    </xdr:to>
    <xdr:cxnSp macro="">
      <xdr:nvCxnSpPr>
        <xdr:cNvPr id="147" name="Connecteur en angle 146"/>
        <xdr:cNvCxnSpPr/>
      </xdr:nvCxnSpPr>
      <xdr:spPr>
        <a:xfrm flipV="1">
          <a:off x="6515100" y="53816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38</xdr:row>
      <xdr:rowOff>0</xdr:rowOff>
    </xdr:from>
    <xdr:to>
      <xdr:col>11</xdr:col>
      <xdr:colOff>0</xdr:colOff>
      <xdr:row>40</xdr:row>
      <xdr:rowOff>0</xdr:rowOff>
    </xdr:to>
    <xdr:cxnSp macro="">
      <xdr:nvCxnSpPr>
        <xdr:cNvPr id="148" name="Connecteur en angle 147"/>
        <xdr:cNvCxnSpPr/>
      </xdr:nvCxnSpPr>
      <xdr:spPr>
        <a:xfrm>
          <a:off x="6515100" y="7058025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40</xdr:row>
      <xdr:rowOff>0</xdr:rowOff>
    </xdr:from>
    <xdr:to>
      <xdr:col>10</xdr:col>
      <xdr:colOff>323850</xdr:colOff>
      <xdr:row>42</xdr:row>
      <xdr:rowOff>0</xdr:rowOff>
    </xdr:to>
    <xdr:cxnSp macro="">
      <xdr:nvCxnSpPr>
        <xdr:cNvPr id="149" name="Connecteur en angle 148"/>
        <xdr:cNvCxnSpPr/>
      </xdr:nvCxnSpPr>
      <xdr:spPr>
        <a:xfrm flipV="1">
          <a:off x="6515100" y="7429500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54</xdr:row>
      <xdr:rowOff>0</xdr:rowOff>
    </xdr:from>
    <xdr:to>
      <xdr:col>11</xdr:col>
      <xdr:colOff>0</xdr:colOff>
      <xdr:row>56</xdr:row>
      <xdr:rowOff>0</xdr:rowOff>
    </xdr:to>
    <xdr:cxnSp macro="">
      <xdr:nvCxnSpPr>
        <xdr:cNvPr id="150" name="Connecteur en angle 149"/>
        <xdr:cNvCxnSpPr/>
      </xdr:nvCxnSpPr>
      <xdr:spPr>
        <a:xfrm>
          <a:off x="6515100" y="10029825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323850</xdr:colOff>
      <xdr:row>58</xdr:row>
      <xdr:rowOff>0</xdr:rowOff>
    </xdr:to>
    <xdr:cxnSp macro="">
      <xdr:nvCxnSpPr>
        <xdr:cNvPr id="151" name="Connecteur en angle 150"/>
        <xdr:cNvCxnSpPr/>
      </xdr:nvCxnSpPr>
      <xdr:spPr>
        <a:xfrm flipV="1">
          <a:off x="6515100" y="10401300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46</xdr:row>
      <xdr:rowOff>0</xdr:rowOff>
    </xdr:from>
    <xdr:to>
      <xdr:col>11</xdr:col>
      <xdr:colOff>9525</xdr:colOff>
      <xdr:row>48</xdr:row>
      <xdr:rowOff>0</xdr:rowOff>
    </xdr:to>
    <xdr:cxnSp macro="">
      <xdr:nvCxnSpPr>
        <xdr:cNvPr id="152" name="Connecteur en angle 151"/>
        <xdr:cNvCxnSpPr/>
      </xdr:nvCxnSpPr>
      <xdr:spPr>
        <a:xfrm>
          <a:off x="6524625" y="8543925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48</xdr:row>
      <xdr:rowOff>0</xdr:rowOff>
    </xdr:from>
    <xdr:to>
      <xdr:col>10</xdr:col>
      <xdr:colOff>333375</xdr:colOff>
      <xdr:row>50</xdr:row>
      <xdr:rowOff>0</xdr:rowOff>
    </xdr:to>
    <xdr:cxnSp macro="">
      <xdr:nvCxnSpPr>
        <xdr:cNvPr id="153" name="Connecteur en angle 152"/>
        <xdr:cNvCxnSpPr/>
      </xdr:nvCxnSpPr>
      <xdr:spPr>
        <a:xfrm flipV="1">
          <a:off x="6524625" y="8915400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62</xdr:row>
      <xdr:rowOff>0</xdr:rowOff>
    </xdr:from>
    <xdr:to>
      <xdr:col>11</xdr:col>
      <xdr:colOff>0</xdr:colOff>
      <xdr:row>64</xdr:row>
      <xdr:rowOff>0</xdr:rowOff>
    </xdr:to>
    <xdr:cxnSp macro="">
      <xdr:nvCxnSpPr>
        <xdr:cNvPr id="154" name="Connecteur en angle 153"/>
        <xdr:cNvCxnSpPr/>
      </xdr:nvCxnSpPr>
      <xdr:spPr>
        <a:xfrm>
          <a:off x="6515100" y="11515725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64</xdr:row>
      <xdr:rowOff>0</xdr:rowOff>
    </xdr:from>
    <xdr:to>
      <xdr:col>10</xdr:col>
      <xdr:colOff>323850</xdr:colOff>
      <xdr:row>66</xdr:row>
      <xdr:rowOff>0</xdr:rowOff>
    </xdr:to>
    <xdr:cxnSp macro="">
      <xdr:nvCxnSpPr>
        <xdr:cNvPr id="155" name="Connecteur en angle 154"/>
        <xdr:cNvCxnSpPr/>
      </xdr:nvCxnSpPr>
      <xdr:spPr>
        <a:xfrm flipV="1">
          <a:off x="6515100" y="11887200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62</xdr:row>
      <xdr:rowOff>0</xdr:rowOff>
    </xdr:from>
    <xdr:to>
      <xdr:col>11</xdr:col>
      <xdr:colOff>0</xdr:colOff>
      <xdr:row>64</xdr:row>
      <xdr:rowOff>0</xdr:rowOff>
    </xdr:to>
    <xdr:cxnSp macro="">
      <xdr:nvCxnSpPr>
        <xdr:cNvPr id="156" name="Connecteur en angle 155"/>
        <xdr:cNvCxnSpPr/>
      </xdr:nvCxnSpPr>
      <xdr:spPr>
        <a:xfrm>
          <a:off x="6515100" y="11515725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64</xdr:row>
      <xdr:rowOff>0</xdr:rowOff>
    </xdr:from>
    <xdr:to>
      <xdr:col>10</xdr:col>
      <xdr:colOff>323850</xdr:colOff>
      <xdr:row>66</xdr:row>
      <xdr:rowOff>0</xdr:rowOff>
    </xdr:to>
    <xdr:cxnSp macro="">
      <xdr:nvCxnSpPr>
        <xdr:cNvPr id="157" name="Connecteur en angle 156"/>
        <xdr:cNvCxnSpPr/>
      </xdr:nvCxnSpPr>
      <xdr:spPr>
        <a:xfrm flipV="1">
          <a:off x="6515100" y="11887200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ftt.com/site/structures/by-number?number_id=13340059&amp;categorie=v2" TargetMode="External"/><Relationship Id="rId2" Type="http://schemas.openxmlformats.org/officeDocument/2006/relationships/hyperlink" Target="http://www.fftt.com/site/structures/by-number?number_id=13340059&amp;categorie=v2" TargetMode="External"/><Relationship Id="rId1" Type="http://schemas.openxmlformats.org/officeDocument/2006/relationships/hyperlink" Target="http://www.fftt.com/site/structures/by-number?number_id=13340060&amp;categorie=s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://www.fftt.com/site/structures/by-number?number_id=13340059&amp;categorie=v2" TargetMode="External"/><Relationship Id="rId4" Type="http://schemas.openxmlformats.org/officeDocument/2006/relationships/hyperlink" Target="http://www.fftt.com/site/structures/by-number?number_id=13340059&amp;categorie=v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workbookViewId="0">
      <pane ySplit="2" topLeftCell="A7" activePane="bottomLeft" state="frozen"/>
      <selection pane="bottomLeft" activeCell="D47" sqref="D47"/>
    </sheetView>
  </sheetViews>
  <sheetFormatPr baseColWidth="10" defaultRowHeight="14.25"/>
  <cols>
    <col min="1" max="1" width="7.125" bestFit="1" customWidth="1"/>
    <col min="2" max="2" width="6" bestFit="1" customWidth="1"/>
    <col min="3" max="3" width="20.75" bestFit="1" customWidth="1"/>
    <col min="4" max="4" width="15.125" bestFit="1" customWidth="1"/>
    <col min="5" max="5" width="10.5" bestFit="1" customWidth="1"/>
    <col min="6" max="6" width="23.75" bestFit="1" customWidth="1"/>
    <col min="7" max="7" width="8" bestFit="1" customWidth="1"/>
    <col min="8" max="10" width="9.875" bestFit="1" customWidth="1"/>
  </cols>
  <sheetData>
    <row r="1" spans="1:10" ht="15">
      <c r="A1" s="2" t="s">
        <v>208</v>
      </c>
      <c r="B1" s="2" t="s">
        <v>209</v>
      </c>
      <c r="C1" s="1" t="s">
        <v>133</v>
      </c>
      <c r="D1" s="1" t="s">
        <v>0</v>
      </c>
      <c r="E1" s="1" t="s">
        <v>1</v>
      </c>
      <c r="F1" s="1" t="s">
        <v>2</v>
      </c>
      <c r="G1" s="1" t="s">
        <v>3</v>
      </c>
      <c r="H1" s="19">
        <v>42557</v>
      </c>
      <c r="I1" s="19">
        <v>42571</v>
      </c>
      <c r="J1" s="19">
        <v>42571</v>
      </c>
    </row>
    <row r="2" spans="1:10" ht="15">
      <c r="A2" s="2">
        <f>SUM(A3:A162)</f>
        <v>24</v>
      </c>
      <c r="B2" s="2">
        <f>SUM(B3:B162)</f>
        <v>20</v>
      </c>
      <c r="C2" s="1"/>
      <c r="D2" s="1"/>
      <c r="E2" s="1"/>
      <c r="F2" s="1"/>
      <c r="G2" s="1"/>
      <c r="H2" s="19"/>
      <c r="I2" s="19"/>
      <c r="J2" s="19"/>
    </row>
    <row r="3" spans="1:10">
      <c r="A3">
        <f t="shared" ref="A3:A20" si="0">IF($G3="","",IF($G3&gt;=1000,1,0))</f>
        <v>1</v>
      </c>
      <c r="B3">
        <f t="shared" ref="B3:B20" si="1">IF($G3="","",IF($G3&lt;1000,1,0))</f>
        <v>0</v>
      </c>
      <c r="C3" s="5" t="s">
        <v>283</v>
      </c>
      <c r="D3" t="str">
        <f>VLOOKUP($C3,'anciens inscrits'!$A$2:$E$173,2,FALSE)</f>
        <v>CHAPIRON</v>
      </c>
      <c r="E3" t="str">
        <f>VLOOKUP($C3,'anciens inscrits'!$A$2:$E$173,3,FALSE)</f>
        <v>Adrien</v>
      </c>
      <c r="F3" t="str">
        <f>VLOOKUP($C3,'anciens inscrits'!$A$2:$E$173,4,FALSE)</f>
        <v>PEROLS PPC</v>
      </c>
      <c r="G3">
        <f>IF(ISNA(VLOOKUP($C3,'anciens inscrits'!$A$2:$E$173,5,FALSE)),"",VLOOKUP($C3,'anciens inscrits'!$A$2:$E$173,5,FALSE))</f>
        <v>1814</v>
      </c>
      <c r="H3">
        <f>VLOOKUP($C3,'anciens inscrits'!$A$2:$I$173,6,FALSE)</f>
        <v>0</v>
      </c>
      <c r="I3">
        <f>VLOOKUP($C3,'anciens inscrits'!$A$2:$I$173,7,FALSE)</f>
        <v>0</v>
      </c>
      <c r="J3">
        <f>VLOOKUP($C3,'anciens inscrits'!$A$2:$I$173,8,FALSE)</f>
        <v>1</v>
      </c>
    </row>
    <row r="4" spans="1:10">
      <c r="A4">
        <f t="shared" si="0"/>
        <v>1</v>
      </c>
      <c r="B4">
        <f t="shared" si="1"/>
        <v>0</v>
      </c>
      <c r="C4" s="5" t="s">
        <v>282</v>
      </c>
      <c r="D4" t="str">
        <f>VLOOKUP($C4,'anciens inscrits'!$A$2:$E$173,2,FALSE)</f>
        <v>DUBOURG</v>
      </c>
      <c r="E4" t="str">
        <f>VLOOKUP($C4,'anciens inscrits'!$A$2:$E$173,3,FALSE)</f>
        <v>Thibaut</v>
      </c>
      <c r="F4" t="str">
        <f>VLOOKUP($C4,'anciens inscrits'!$A$2:$E$173,4,FALSE)</f>
        <v>LAVERUNE FRTT</v>
      </c>
      <c r="G4">
        <f>IF(ISNA(VLOOKUP($C4,'anciens inscrits'!$A$2:$E$173,5,FALSE)),"",VLOOKUP($C4,'anciens inscrits'!$A$2:$E$173,5,FALSE))</f>
        <v>1700</v>
      </c>
      <c r="H4">
        <f>VLOOKUP($C4,'anciens inscrits'!$A$2:$I$173,6,FALSE)</f>
        <v>0</v>
      </c>
      <c r="I4">
        <f>VLOOKUP($C4,'anciens inscrits'!$A$2:$I$173,7,FALSE)</f>
        <v>0</v>
      </c>
      <c r="J4">
        <f>VLOOKUP($C4,'anciens inscrits'!$A$2:$I$173,8,FALSE)</f>
        <v>1</v>
      </c>
    </row>
    <row r="5" spans="1:10">
      <c r="A5">
        <f t="shared" si="0"/>
        <v>1</v>
      </c>
      <c r="B5">
        <f t="shared" si="1"/>
        <v>0</v>
      </c>
      <c r="C5" t="s">
        <v>271</v>
      </c>
      <c r="D5" t="str">
        <f>VLOOKUP($C5,'anciens inscrits'!$A$2:$E$173,2,FALSE)</f>
        <v>TAIB</v>
      </c>
      <c r="E5" t="str">
        <f>VLOOKUP($C5,'anciens inscrits'!$A$2:$E$173,3,FALSE)</f>
        <v>Nicolas</v>
      </c>
      <c r="F5" t="str">
        <f>VLOOKUP($C5,'anciens inscrits'!$A$2:$E$173,4,FALSE)</f>
        <v>AS PTT SETE</v>
      </c>
      <c r="G5">
        <f>IF(ISNA(VLOOKUP($C5,'anciens inscrits'!$A$2:$E$173,5,FALSE)),"",VLOOKUP($C5,'anciens inscrits'!$A$2:$E$173,5,FALSE))</f>
        <v>1450</v>
      </c>
      <c r="H5">
        <f>VLOOKUP($C5,'anciens inscrits'!$A$2:$I$173,6,FALSE)</f>
        <v>0</v>
      </c>
      <c r="I5">
        <f>VLOOKUP($C5,'anciens inscrits'!$A$2:$I$173,7,FALSE)</f>
        <v>1</v>
      </c>
      <c r="J5">
        <f>VLOOKUP($C5,'anciens inscrits'!$A$2:$I$173,8,FALSE)</f>
        <v>1</v>
      </c>
    </row>
    <row r="6" spans="1:10">
      <c r="A6">
        <f t="shared" si="0"/>
        <v>1</v>
      </c>
      <c r="B6">
        <f t="shared" si="1"/>
        <v>0</v>
      </c>
      <c r="C6" t="s">
        <v>259</v>
      </c>
      <c r="D6" t="s">
        <v>260</v>
      </c>
      <c r="E6" t="s">
        <v>261</v>
      </c>
      <c r="F6" t="s">
        <v>66</v>
      </c>
      <c r="G6">
        <v>1420</v>
      </c>
      <c r="H6">
        <f>VLOOKUP($C6,'anciens inscrits'!$A$2:$I$173,6,FALSE)</f>
        <v>0</v>
      </c>
      <c r="I6">
        <f>VLOOKUP($C6,'anciens inscrits'!$A$2:$I$173,7,FALSE)</f>
        <v>0</v>
      </c>
      <c r="J6">
        <f>VLOOKUP($C6,'anciens inscrits'!$A$2:$I$173,8,FALSE)</f>
        <v>1</v>
      </c>
    </row>
    <row r="7" spans="1:10">
      <c r="A7">
        <f t="shared" si="0"/>
        <v>1</v>
      </c>
      <c r="B7">
        <f t="shared" si="1"/>
        <v>0</v>
      </c>
      <c r="C7" s="5" t="s">
        <v>247</v>
      </c>
      <c r="D7" t="str">
        <f>VLOOKUP($C7,'anciens inscrits'!$A$2:$E$173,2,FALSE)</f>
        <v>LECOLLIER</v>
      </c>
      <c r="E7" t="str">
        <f>VLOOKUP($C7,'anciens inscrits'!$A$2:$E$173,3,FALSE)</f>
        <v>Mathis</v>
      </c>
      <c r="F7" t="str">
        <f>VLOOKUP($C7,'anciens inscrits'!$A$2:$E$173,4,FALSE)</f>
        <v>TT PLAISANÇOIS</v>
      </c>
      <c r="G7">
        <f>IF(ISNA(VLOOKUP($C7,'anciens inscrits'!$A$2:$E$173,5,FALSE)),"",VLOOKUP($C7,'anciens inscrits'!$A$2:$E$173,5,FALSE))</f>
        <v>1399</v>
      </c>
      <c r="H7">
        <f>VLOOKUP($C7,'anciens inscrits'!$A$2:$I$173,6,FALSE)</f>
        <v>1</v>
      </c>
      <c r="I7">
        <f>VLOOKUP($C7,'anciens inscrits'!$A$2:$I$173,7,FALSE)</f>
        <v>1</v>
      </c>
      <c r="J7">
        <f>VLOOKUP($C7,'anciens inscrits'!$A$2:$I$173,8,FALSE)</f>
        <v>1</v>
      </c>
    </row>
    <row r="8" spans="1:10">
      <c r="A8">
        <f t="shared" si="0"/>
        <v>1</v>
      </c>
      <c r="B8">
        <f t="shared" si="1"/>
        <v>0</v>
      </c>
      <c r="C8" t="s">
        <v>267</v>
      </c>
      <c r="D8" t="str">
        <f>VLOOKUP($C8,'anciens inscrits'!$A$2:$E$173,2,FALSE)</f>
        <v>SALABERT</v>
      </c>
      <c r="E8" t="str">
        <f>VLOOKUP($C8,'anciens inscrits'!$A$2:$E$173,3,FALSE)</f>
        <v>David</v>
      </c>
      <c r="F8" t="str">
        <f>VLOOKUP($C8,'anciens inscrits'!$A$2:$E$173,4,FALSE)</f>
        <v>PEROLS PPC</v>
      </c>
      <c r="G8">
        <f>IF(ISNA(VLOOKUP($C8,'anciens inscrits'!$A$2:$E$173,5,FALSE)),"",VLOOKUP($C8,'anciens inscrits'!$A$2:$E$173,5,FALSE))</f>
        <v>1382</v>
      </c>
      <c r="H8">
        <f>VLOOKUP($C8,'anciens inscrits'!$A$2:$I$173,6,FALSE)</f>
        <v>1</v>
      </c>
      <c r="I8">
        <f>VLOOKUP($C8,'anciens inscrits'!$A$2:$I$173,7,FALSE)</f>
        <v>0</v>
      </c>
      <c r="J8">
        <f>VLOOKUP($C8,'anciens inscrits'!$A$2:$I$173,8,FALSE)</f>
        <v>1</v>
      </c>
    </row>
    <row r="9" spans="1:10" ht="28.5">
      <c r="A9">
        <f t="shared" si="0"/>
        <v>1</v>
      </c>
      <c r="B9">
        <f t="shared" si="1"/>
        <v>0</v>
      </c>
      <c r="C9" t="s">
        <v>278</v>
      </c>
      <c r="D9" s="3" t="s">
        <v>270</v>
      </c>
      <c r="E9" t="s">
        <v>252</v>
      </c>
      <c r="F9" s="6" t="s">
        <v>284</v>
      </c>
      <c r="G9">
        <v>1375</v>
      </c>
      <c r="H9">
        <f>VLOOKUP($C9,'anciens inscrits'!$A$2:$I$173,6,FALSE)</f>
        <v>0</v>
      </c>
      <c r="I9">
        <f>VLOOKUP($C9,'anciens inscrits'!$A$2:$I$173,7,FALSE)</f>
        <v>0</v>
      </c>
      <c r="J9">
        <f>VLOOKUP($C9,'anciens inscrits'!$A$2:$I$173,8,FALSE)</f>
        <v>1</v>
      </c>
    </row>
    <row r="10" spans="1:10">
      <c r="A10">
        <f t="shared" si="0"/>
        <v>1</v>
      </c>
      <c r="B10">
        <f t="shared" si="1"/>
        <v>0</v>
      </c>
      <c r="C10" s="5" t="s">
        <v>244</v>
      </c>
      <c r="D10" t="str">
        <f>VLOOKUP($C10,'anciens inscrits'!$A$2:$E$173,2,FALSE)</f>
        <v>NICHILO</v>
      </c>
      <c r="E10" t="str">
        <f>VLOOKUP($C10,'anciens inscrits'!$A$2:$E$173,3,FALSE)</f>
        <v>Davy</v>
      </c>
      <c r="F10" t="str">
        <f>VLOOKUP($C10,'anciens inscrits'!$A$2:$E$173,4,FALSE)</f>
        <v>LAVERUNE FRTT</v>
      </c>
      <c r="G10">
        <f>IF(ISNA(VLOOKUP($C10,'anciens inscrits'!$A$2:$E$173,5,FALSE)),"",VLOOKUP($C10,'anciens inscrits'!$A$2:$E$173,5,FALSE))</f>
        <v>1315</v>
      </c>
      <c r="H10">
        <f>VLOOKUP($C10,'anciens inscrits'!$A$2:$I$173,6,FALSE)</f>
        <v>0</v>
      </c>
      <c r="I10">
        <f>VLOOKUP($C10,'anciens inscrits'!$A$2:$I$173,7,FALSE)</f>
        <v>1</v>
      </c>
      <c r="J10">
        <f>VLOOKUP($C10,'anciens inscrits'!$A$2:$I$173,8,FALSE)</f>
        <v>1</v>
      </c>
    </row>
    <row r="11" spans="1:10">
      <c r="A11">
        <f t="shared" si="0"/>
        <v>1</v>
      </c>
      <c r="B11">
        <f t="shared" si="1"/>
        <v>0</v>
      </c>
      <c r="C11" t="s">
        <v>229</v>
      </c>
      <c r="D11" t="str">
        <f>VLOOKUP($C11,'anciens inscrits'!$A$2:$E$173,2,FALSE)</f>
        <v>BOUVIER</v>
      </c>
      <c r="E11" t="str">
        <f>VLOOKUP($C11,'anciens inscrits'!$A$2:$E$173,3,FALSE)</f>
        <v>Jérôme</v>
      </c>
      <c r="F11" t="str">
        <f>VLOOKUP($C11,'anciens inscrits'!$A$2:$E$173,4,FALSE)</f>
        <v>PEROLS PPC</v>
      </c>
      <c r="G11">
        <f>IF(ISNA(VLOOKUP($C11,'anciens inscrits'!$A$2:$E$173,5,FALSE)),"",VLOOKUP($C11,'anciens inscrits'!$A$2:$E$173,5,FALSE))</f>
        <v>1280</v>
      </c>
      <c r="H11">
        <f>VLOOKUP($C11,'anciens inscrits'!$A$2:$I$173,6,FALSE)</f>
        <v>1</v>
      </c>
      <c r="I11">
        <f>VLOOKUP($C11,'anciens inscrits'!$A$2:$I$173,7,FALSE)</f>
        <v>1</v>
      </c>
      <c r="J11">
        <f>VLOOKUP($C11,'anciens inscrits'!$A$2:$I$173,8,FALSE)</f>
        <v>1</v>
      </c>
    </row>
    <row r="12" spans="1:10">
      <c r="A12">
        <f t="shared" si="0"/>
        <v>1</v>
      </c>
      <c r="B12">
        <f t="shared" si="1"/>
        <v>0</v>
      </c>
      <c r="C12" s="5" t="s">
        <v>241</v>
      </c>
      <c r="D12" t="str">
        <f>VLOOKUP($C12,'anciens inscrits'!$A$2:$E$173,2,FALSE)</f>
        <v>LECOURT</v>
      </c>
      <c r="E12" t="str">
        <f>VLOOKUP($C12,'anciens inscrits'!$A$2:$E$173,3,FALSE)</f>
        <v>Sébastien</v>
      </c>
      <c r="F12" t="str">
        <f>VLOOKUP($C12,'anciens inscrits'!$A$2:$E$173,4,FALSE)</f>
        <v>PRADES ST GELY TT</v>
      </c>
      <c r="G12">
        <f>IF(ISNA(VLOOKUP($C12,'anciens inscrits'!$A$2:$E$173,5,FALSE)),"",VLOOKUP($C12,'anciens inscrits'!$A$2:$E$173,5,FALSE))</f>
        <v>1260</v>
      </c>
      <c r="H12">
        <f>VLOOKUP($C12,'anciens inscrits'!$A$2:$I$173,6,FALSE)</f>
        <v>1</v>
      </c>
      <c r="I12">
        <f>VLOOKUP($C12,'anciens inscrits'!$A$2:$I$173,7,FALSE)</f>
        <v>1</v>
      </c>
      <c r="J12">
        <f>VLOOKUP($C12,'anciens inscrits'!$A$2:$I$173,8,FALSE)</f>
        <v>1</v>
      </c>
    </row>
    <row r="13" spans="1:10">
      <c r="A13">
        <f t="shared" si="0"/>
        <v>1</v>
      </c>
      <c r="B13">
        <f t="shared" si="1"/>
        <v>0</v>
      </c>
      <c r="C13" t="s">
        <v>266</v>
      </c>
      <c r="D13" t="str">
        <f>VLOOKUP($C13,'anciens inscrits'!$A$2:$E$173,2,FALSE)</f>
        <v>LINARD</v>
      </c>
      <c r="E13" t="str">
        <f>VLOOKUP($C13,'anciens inscrits'!$A$2:$E$173,3,FALSE)</f>
        <v>Laurent</v>
      </c>
      <c r="F13" t="str">
        <f>VLOOKUP($C13,'anciens inscrits'!$A$2:$E$173,4,FALSE)</f>
        <v xml:space="preserve">CASTELNAU LE LEZ MJC </v>
      </c>
      <c r="G13">
        <f>IF(ISNA(VLOOKUP($C13,'anciens inscrits'!$A$2:$E$173,5,FALSE)),"",VLOOKUP($C13,'anciens inscrits'!$A$2:$E$173,5,FALSE))</f>
        <v>1236.01</v>
      </c>
      <c r="H13">
        <f>VLOOKUP($C13,'anciens inscrits'!$A$2:$I$173,6,FALSE)</f>
        <v>1</v>
      </c>
      <c r="I13">
        <f>VLOOKUP($C13,'anciens inscrits'!$A$2:$I$173,7,FALSE)</f>
        <v>1</v>
      </c>
      <c r="J13">
        <f>VLOOKUP($C13,'anciens inscrits'!$A$2:$I$173,8,FALSE)</f>
        <v>1</v>
      </c>
    </row>
    <row r="14" spans="1:10">
      <c r="A14">
        <f t="shared" si="0"/>
        <v>1</v>
      </c>
      <c r="B14">
        <f t="shared" si="1"/>
        <v>0</v>
      </c>
      <c r="C14" t="s">
        <v>232</v>
      </c>
      <c r="D14" t="str">
        <f>VLOOKUP($C14,'anciens inscrits'!$A$2:$E$173,2,FALSE)</f>
        <v>LARSON</v>
      </c>
      <c r="E14" t="str">
        <f>VLOOKUP($C14,'anciens inscrits'!$A$2:$E$173,3,FALSE)</f>
        <v>Frank</v>
      </c>
      <c r="F14" t="str">
        <f>VLOOKUP($C14,'anciens inscrits'!$A$2:$E$173,4,FALSE)</f>
        <v xml:space="preserve">LUNEL TENNIS DE TABLE </v>
      </c>
      <c r="G14">
        <f>IF(ISNA(VLOOKUP($C14,'anciens inscrits'!$A$2:$E$173,5,FALSE)),"",VLOOKUP($C14,'anciens inscrits'!$A$2:$E$173,5,FALSE))</f>
        <v>1199</v>
      </c>
      <c r="H14">
        <f>VLOOKUP($C14,'anciens inscrits'!$A$2:$I$173,6,FALSE)</f>
        <v>1</v>
      </c>
      <c r="I14">
        <f>VLOOKUP($C14,'anciens inscrits'!$A$2:$I$173,7,FALSE)</f>
        <v>0</v>
      </c>
      <c r="J14">
        <f>VLOOKUP($C14,'anciens inscrits'!$A$2:$I$173,8,FALSE)</f>
        <v>1</v>
      </c>
    </row>
    <row r="15" spans="1:10">
      <c r="A15">
        <f t="shared" si="0"/>
        <v>1</v>
      </c>
      <c r="B15">
        <f t="shared" si="1"/>
        <v>0</v>
      </c>
      <c r="C15" t="s">
        <v>279</v>
      </c>
      <c r="D15" t="s">
        <v>285</v>
      </c>
      <c r="E15" t="s">
        <v>48</v>
      </c>
      <c r="F15" t="s">
        <v>66</v>
      </c>
      <c r="G15">
        <v>1160</v>
      </c>
      <c r="H15">
        <f>VLOOKUP($C15,'anciens inscrits'!$A$2:$I$173,6,FALSE)</f>
        <v>0</v>
      </c>
      <c r="I15">
        <f>VLOOKUP($C15,'anciens inscrits'!$A$2:$I$173,7,FALSE)</f>
        <v>0</v>
      </c>
      <c r="J15">
        <f>VLOOKUP($C15,'anciens inscrits'!$A$2:$I$173,8,FALSE)</f>
        <v>1</v>
      </c>
    </row>
    <row r="16" spans="1:10">
      <c r="A16">
        <f t="shared" si="0"/>
        <v>1</v>
      </c>
      <c r="B16">
        <f t="shared" si="1"/>
        <v>0</v>
      </c>
      <c r="C16" t="s">
        <v>254</v>
      </c>
      <c r="D16" t="str">
        <f>VLOOKUP($C16,'anciens inscrits'!$A$2:$E$173,2,FALSE)</f>
        <v>WOZNIAK</v>
      </c>
      <c r="E16" t="str">
        <f>VLOOKUP($C16,'anciens inscrits'!$A$2:$E$173,3,FALSE)</f>
        <v>Dominique</v>
      </c>
      <c r="F16" t="str">
        <f>VLOOKUP($C16,'anciens inscrits'!$A$2:$E$173,4,FALSE)</f>
        <v>PEROLS PPC</v>
      </c>
      <c r="G16">
        <f>IF(ISNA(VLOOKUP($C16,'anciens inscrits'!$A$2:$E$173,5,FALSE)),"",VLOOKUP($C16,'anciens inscrits'!$A$2:$E$173,5,FALSE))</f>
        <v>1152.001</v>
      </c>
      <c r="H16">
        <f>VLOOKUP($C16,'anciens inscrits'!$A$2:$I$173,6,FALSE)</f>
        <v>1</v>
      </c>
      <c r="I16">
        <f>VLOOKUP($C16,'anciens inscrits'!$A$2:$I$173,7,FALSE)</f>
        <v>1</v>
      </c>
      <c r="J16">
        <f>VLOOKUP($C16,'anciens inscrits'!$A$2:$I$173,8,FALSE)</f>
        <v>1</v>
      </c>
    </row>
    <row r="17" spans="1:11">
      <c r="A17">
        <f t="shared" si="0"/>
        <v>1</v>
      </c>
      <c r="B17">
        <f t="shared" si="1"/>
        <v>0</v>
      </c>
      <c r="C17" t="s">
        <v>280</v>
      </c>
      <c r="D17" t="s">
        <v>272</v>
      </c>
      <c r="E17" t="s">
        <v>273</v>
      </c>
      <c r="F17" t="s">
        <v>274</v>
      </c>
      <c r="G17">
        <v>1130</v>
      </c>
      <c r="H17">
        <f>VLOOKUP($C17,'anciens inscrits'!$A$2:$I$173,6,FALSE)</f>
        <v>0</v>
      </c>
      <c r="I17">
        <f>VLOOKUP($C17,'anciens inscrits'!$A$2:$I$173,7,FALSE)</f>
        <v>0</v>
      </c>
      <c r="J17">
        <f>VLOOKUP($C17,'anciens inscrits'!$A$2:$I$173,8,FALSE)</f>
        <v>1</v>
      </c>
    </row>
    <row r="18" spans="1:11">
      <c r="A18">
        <f t="shared" si="0"/>
        <v>1</v>
      </c>
      <c r="B18">
        <f t="shared" si="1"/>
        <v>0</v>
      </c>
      <c r="C18" s="3" t="s">
        <v>251</v>
      </c>
      <c r="D18" t="str">
        <f>VLOOKUP($C18,'anciens inscrits'!$A$2:$E$173,2,FALSE)</f>
        <v>BELASCO</v>
      </c>
      <c r="E18" t="str">
        <f>VLOOKUP($C18,'anciens inscrits'!$A$2:$E$173,3,FALSE)</f>
        <v>Cyril</v>
      </c>
      <c r="F18" t="str">
        <f>VLOOKUP($C18,'anciens inscrits'!$A$2:$E$173,4,FALSE)</f>
        <v>COURNONTERRAL TT</v>
      </c>
      <c r="G18">
        <f>IF(ISNA(VLOOKUP($C18,'anciens inscrits'!$A$2:$E$173,5,FALSE)),"",VLOOKUP($C18,'anciens inscrits'!$A$2:$E$173,5,FALSE))</f>
        <v>1081</v>
      </c>
      <c r="H18">
        <f>VLOOKUP($C18,'anciens inscrits'!$A$2:$I$173,6,FALSE)</f>
        <v>1</v>
      </c>
      <c r="I18">
        <f>VLOOKUP($C18,'anciens inscrits'!$A$2:$I$173,7,FALSE)</f>
        <v>0</v>
      </c>
      <c r="J18">
        <f>VLOOKUP($C18,'anciens inscrits'!$A$2:$I$173,8,FALSE)</f>
        <v>1</v>
      </c>
    </row>
    <row r="19" spans="1:11">
      <c r="A19">
        <f t="shared" si="0"/>
        <v>1</v>
      </c>
      <c r="B19">
        <f t="shared" si="1"/>
        <v>0</v>
      </c>
      <c r="C19" s="5" t="s">
        <v>242</v>
      </c>
      <c r="D19" t="str">
        <f>VLOOKUP($C19,'anciens inscrits'!$A$2:$E$173,2,FALSE)</f>
        <v>RAYMOND</v>
      </c>
      <c r="E19" t="str">
        <f>VLOOKUP($C19,'anciens inscrits'!$A$2:$E$173,3,FALSE)</f>
        <v>Thierry</v>
      </c>
      <c r="F19" t="str">
        <f>VLOOKUP($C19,'anciens inscrits'!$A$2:$E$173,4,FALSE)</f>
        <v>MONTPELLIER TT</v>
      </c>
      <c r="G19">
        <f>IF(ISNA(VLOOKUP($C19,'anciens inscrits'!$A$2:$E$173,5,FALSE)),"",VLOOKUP($C19,'anciens inscrits'!$A$2:$E$173,5,FALSE))</f>
        <v>1014</v>
      </c>
      <c r="H19">
        <f>VLOOKUP($C19,'anciens inscrits'!$A$2:$I$173,6,FALSE)</f>
        <v>1</v>
      </c>
      <c r="I19">
        <f>VLOOKUP($C19,'anciens inscrits'!$A$2:$I$173,7,FALSE)</f>
        <v>1</v>
      </c>
      <c r="J19">
        <f>VLOOKUP($C19,'anciens inscrits'!$A$2:$I$173,8,FALSE)</f>
        <v>1</v>
      </c>
    </row>
    <row r="20" spans="1:11">
      <c r="A20">
        <f t="shared" si="0"/>
        <v>1</v>
      </c>
      <c r="B20">
        <f t="shared" si="1"/>
        <v>0</v>
      </c>
      <c r="C20" s="3" t="s">
        <v>281</v>
      </c>
      <c r="D20" t="s">
        <v>257</v>
      </c>
      <c r="E20" t="s">
        <v>25</v>
      </c>
      <c r="F20" t="s">
        <v>201</v>
      </c>
      <c r="G20">
        <v>1010</v>
      </c>
      <c r="H20">
        <f>VLOOKUP($C20,'anciens inscrits'!$A$2:$I$173,6,FALSE)</f>
        <v>0</v>
      </c>
      <c r="I20">
        <f>VLOOKUP($C20,'anciens inscrits'!$A$2:$I$173,7,FALSE)</f>
        <v>0</v>
      </c>
      <c r="J20">
        <f>VLOOKUP($C20,'anciens inscrits'!$A$2:$I$173,8,FALSE)</f>
        <v>1</v>
      </c>
    </row>
    <row r="21" spans="1:11">
      <c r="A21" s="4">
        <v>1</v>
      </c>
      <c r="B21" s="4">
        <v>0</v>
      </c>
      <c r="C21" t="s">
        <v>256</v>
      </c>
      <c r="D21" t="str">
        <f>VLOOKUP($C21,'anciens inscrits'!$A$2:$E$173,2,FALSE)</f>
        <v>THEVENIAUD</v>
      </c>
      <c r="E21" t="str">
        <f>VLOOKUP($C21,'anciens inscrits'!$A$2:$E$173,3,FALSE)</f>
        <v>Clement</v>
      </c>
      <c r="F21" t="str">
        <f>VLOOKUP($C21,'anciens inscrits'!$A$2:$E$173,4,FALSE)</f>
        <v>ST FELIX DE LODEZ FR TT</v>
      </c>
      <c r="G21">
        <f>IF(ISNA(VLOOKUP($C21,'anciens inscrits'!$A$2:$E$173,5,FALSE)),"",VLOOKUP($C21,'anciens inscrits'!$A$2:$E$173,5,FALSE))</f>
        <v>992</v>
      </c>
      <c r="H21">
        <f>VLOOKUP($C21,'anciens inscrits'!$A$2:$I$173,6,FALSE)</f>
        <v>1</v>
      </c>
      <c r="I21">
        <f>VLOOKUP($C21,'anciens inscrits'!$A$2:$I$173,7,FALSE)</f>
        <v>0</v>
      </c>
      <c r="J21">
        <f>VLOOKUP($C21,'anciens inscrits'!$A$2:$I$173,8,FALSE)</f>
        <v>1</v>
      </c>
    </row>
    <row r="22" spans="1:11">
      <c r="A22" s="4">
        <v>1</v>
      </c>
      <c r="B22" s="4">
        <v>0</v>
      </c>
      <c r="C22" t="s">
        <v>276</v>
      </c>
      <c r="D22" t="str">
        <f>VLOOKUP($C22,'anciens inscrits'!$A$2:$E$173,2,FALSE)</f>
        <v>NGUYEN</v>
      </c>
      <c r="E22" t="str">
        <f>VLOOKUP($C22,'anciens inscrits'!$A$2:$E$173,3,FALSE)</f>
        <v>Phuong</v>
      </c>
      <c r="F22" t="str">
        <f>VLOOKUP($C22,'anciens inscrits'!$A$2:$E$173,4,FALSE)</f>
        <v>CRES SALAISON T.T.</v>
      </c>
      <c r="G22">
        <f>IF(ISNA(VLOOKUP($C22,'anciens inscrits'!$A$2:$E$173,5,FALSE)),"",VLOOKUP($C22,'anciens inscrits'!$A$2:$E$173,5,FALSE))</f>
        <v>956</v>
      </c>
      <c r="H22">
        <f>VLOOKUP($C22,'anciens inscrits'!$A$2:$I$173,6,FALSE)</f>
        <v>1</v>
      </c>
      <c r="I22">
        <f>VLOOKUP($C22,'anciens inscrits'!$A$2:$I$173,7,FALSE)</f>
        <v>1</v>
      </c>
      <c r="J22">
        <f>VLOOKUP($C22,'anciens inscrits'!$A$2:$I$173,8,FALSE)</f>
        <v>1</v>
      </c>
    </row>
    <row r="23" spans="1:11">
      <c r="A23" s="4">
        <v>1</v>
      </c>
      <c r="B23" s="4">
        <v>0</v>
      </c>
      <c r="C23" t="s">
        <v>265</v>
      </c>
      <c r="D23" t="str">
        <f>VLOOKUP($C23,'anciens inscrits'!$A$2:$E$173,2,FALSE)</f>
        <v>CAMPOS</v>
      </c>
      <c r="E23" t="str">
        <f>VLOOKUP($C23,'anciens inscrits'!$A$2:$E$173,3,FALSE)</f>
        <v>Samuel</v>
      </c>
      <c r="F23" t="str">
        <f>VLOOKUP($C23,'anciens inscrits'!$A$2:$E$173,4,FALSE)</f>
        <v xml:space="preserve">CASTELNAU LE LEZ MJC </v>
      </c>
      <c r="G23">
        <f>IF(ISNA(VLOOKUP($C23,'anciens inscrits'!$A$2:$E$173,5,FALSE)),"",VLOOKUP($C23,'anciens inscrits'!$A$2:$E$173,5,FALSE))</f>
        <v>868</v>
      </c>
      <c r="H23">
        <f>VLOOKUP($C23,'anciens inscrits'!$A$2:$I$173,6,FALSE)</f>
        <v>0</v>
      </c>
      <c r="I23">
        <f>VLOOKUP($C23,'anciens inscrits'!$A$2:$I$173,7,FALSE)</f>
        <v>1</v>
      </c>
      <c r="J23">
        <f>VLOOKUP($C23,'anciens inscrits'!$A$2:$I$173,8,FALSE)</f>
        <v>1</v>
      </c>
    </row>
    <row r="24" spans="1:11">
      <c r="A24" s="4">
        <v>1</v>
      </c>
      <c r="B24" s="4">
        <v>0</v>
      </c>
      <c r="C24" t="s">
        <v>255</v>
      </c>
      <c r="D24" t="str">
        <f>VLOOKUP($C24,'anciens inscrits'!$A$2:$E$173,2,FALSE)</f>
        <v>ERB</v>
      </c>
      <c r="E24" t="str">
        <f>VLOOKUP($C24,'anciens inscrits'!$A$2:$E$173,3,FALSE)</f>
        <v>Ludo</v>
      </c>
      <c r="F24" t="str">
        <f>VLOOKUP($C24,'anciens inscrits'!$A$2:$E$173,4,FALSE)</f>
        <v>ST FELIX DE LODEZ FR TT</v>
      </c>
      <c r="G24">
        <f>IF(ISNA(VLOOKUP($C24,'anciens inscrits'!$A$2:$E$173,5,FALSE)),"",VLOOKUP($C24,'anciens inscrits'!$A$2:$E$173,5,FALSE))</f>
        <v>856</v>
      </c>
      <c r="H24">
        <f>VLOOKUP($C24,'anciens inscrits'!$A$2:$I$173,6,FALSE)</f>
        <v>1</v>
      </c>
      <c r="I24">
        <f>VLOOKUP($C24,'anciens inscrits'!$A$2:$I$173,7,FALSE)</f>
        <v>0</v>
      </c>
      <c r="J24">
        <f>VLOOKUP($C24,'anciens inscrits'!$A$2:$I$173,8,FALSE)</f>
        <v>1</v>
      </c>
    </row>
    <row r="25" spans="1:11">
      <c r="A25" s="4">
        <v>1</v>
      </c>
      <c r="B25" s="4">
        <v>0</v>
      </c>
      <c r="C25" s="3" t="s">
        <v>228</v>
      </c>
      <c r="D25" t="str">
        <f>VLOOKUP($C25,'anciens inscrits'!$A$2:$E$173,2,FALSE)</f>
        <v>PORCHAIRE</v>
      </c>
      <c r="E25" t="str">
        <f>VLOOKUP($C25,'anciens inscrits'!$A$2:$E$173,3,FALSE)</f>
        <v>Jérôme</v>
      </c>
      <c r="F25" t="str">
        <f>VLOOKUP($C25,'anciens inscrits'!$A$2:$E$173,4,FALSE)</f>
        <v>PEROLS PPC</v>
      </c>
      <c r="G25">
        <f>IF(ISNA(VLOOKUP($C25,'anciens inscrits'!$A$2:$E$173,5,FALSE)),"",VLOOKUP($C25,'anciens inscrits'!$A$2:$E$173,5,FALSE))</f>
        <v>778</v>
      </c>
      <c r="H25">
        <f>VLOOKUP($C25,'anciens inscrits'!$A$2:$I$173,6,FALSE)</f>
        <v>1</v>
      </c>
      <c r="I25">
        <f>VLOOKUP($C25,'anciens inscrits'!$A$2:$I$173,7,FALSE)</f>
        <v>1</v>
      </c>
      <c r="J25">
        <f>VLOOKUP($C25,'anciens inscrits'!$A$2:$I$173,8,FALSE)</f>
        <v>1</v>
      </c>
    </row>
    <row r="26" spans="1:11">
      <c r="A26" s="4">
        <v>1</v>
      </c>
      <c r="B26" s="4">
        <v>0</v>
      </c>
      <c r="C26" s="5" t="s">
        <v>243</v>
      </c>
      <c r="D26" t="str">
        <f>VLOOKUP($C26,'anciens inscrits'!$A$2:$E$173,2,FALSE)</f>
        <v>LABORD</v>
      </c>
      <c r="E26" t="str">
        <f>VLOOKUP($C26,'anciens inscrits'!$A$2:$E$173,3,FALSE)</f>
        <v>Jérôme</v>
      </c>
      <c r="F26" t="str">
        <f>VLOOKUP($C26,'anciens inscrits'!$A$2:$E$173,4,FALSE)</f>
        <v xml:space="preserve">CASTELNAU LE LEZ MJC </v>
      </c>
      <c r="G26">
        <f>IF(ISNA(VLOOKUP($C26,'anciens inscrits'!$A$2:$E$173,5,FALSE)),"",VLOOKUP($C26,'anciens inscrits'!$A$2:$E$173,5,FALSE))</f>
        <v>515</v>
      </c>
      <c r="H26">
        <f>VLOOKUP($C26,'anciens inscrits'!$A$2:$I$173,6,FALSE)</f>
        <v>1</v>
      </c>
      <c r="I26">
        <f>VLOOKUP($C26,'anciens inscrits'!$A$2:$I$173,7,FALSE)</f>
        <v>1</v>
      </c>
      <c r="J26">
        <f>VLOOKUP($C26,'anciens inscrits'!$A$2:$I$173,8,FALSE)</f>
        <v>1</v>
      </c>
      <c r="K26" t="s">
        <v>253</v>
      </c>
    </row>
    <row r="27" spans="1:11">
      <c r="A27">
        <f t="shared" ref="A27:A46" si="2">IF($G27="","",IF($G27&gt;=1000,1,0))</f>
        <v>0</v>
      </c>
      <c r="B27">
        <f t="shared" ref="B27:B46" si="3">IF($G27="","",IF($G27&lt;1000,1,0))</f>
        <v>1</v>
      </c>
      <c r="C27" t="s">
        <v>268</v>
      </c>
      <c r="D27" t="str">
        <f>VLOOKUP($C27,'anciens inscrits'!$A$2:$E$173,2,FALSE)</f>
        <v>NGUYEN</v>
      </c>
      <c r="E27" t="str">
        <f>VLOOKUP($C27,'anciens inscrits'!$A$2:$E$173,3,FALSE)</f>
        <v>Khanh</v>
      </c>
      <c r="F27" t="str">
        <f>VLOOKUP($C27,'anciens inscrits'!$A$2:$E$173,4,FALSE)</f>
        <v>CRES SALAISON T.T.</v>
      </c>
      <c r="G27">
        <f>IF(ISNA(VLOOKUP($C27,'anciens inscrits'!$A$2:$E$173,5,FALSE)),"",VLOOKUP($C27,'anciens inscrits'!$A$2:$E$173,5,FALSE))</f>
        <v>889</v>
      </c>
      <c r="H27">
        <f>VLOOKUP($C27,'anciens inscrits'!$A$2:$I$173,6,FALSE)</f>
        <v>1</v>
      </c>
      <c r="I27">
        <f>VLOOKUP($C27,'anciens inscrits'!$A$2:$I$173,7,FALSE)</f>
        <v>1</v>
      </c>
      <c r="J27">
        <f>VLOOKUP($C27,'anciens inscrits'!$A$2:$I$173,8,FALSE)</f>
        <v>1</v>
      </c>
      <c r="K27" t="s">
        <v>253</v>
      </c>
    </row>
    <row r="28" spans="1:11">
      <c r="A28">
        <f t="shared" si="2"/>
        <v>0</v>
      </c>
      <c r="B28">
        <f t="shared" si="3"/>
        <v>1</v>
      </c>
      <c r="C28" s="5" t="s">
        <v>286</v>
      </c>
      <c r="D28" t="s">
        <v>249</v>
      </c>
      <c r="E28" t="s">
        <v>141</v>
      </c>
      <c r="F28" t="s">
        <v>66</v>
      </c>
      <c r="G28">
        <v>870</v>
      </c>
      <c r="H28">
        <f>VLOOKUP($C28,'anciens inscrits'!$A$2:$I$173,6,FALSE)</f>
        <v>0</v>
      </c>
      <c r="I28">
        <f>VLOOKUP($C28,'anciens inscrits'!$A$2:$I$173,7,FALSE)</f>
        <v>0</v>
      </c>
      <c r="J28">
        <f>VLOOKUP($C28,'anciens inscrits'!$A$2:$I$173,8,FALSE)</f>
        <v>1</v>
      </c>
    </row>
    <row r="29" spans="1:11">
      <c r="A29">
        <f t="shared" si="2"/>
        <v>0</v>
      </c>
      <c r="B29">
        <f t="shared" si="3"/>
        <v>1</v>
      </c>
      <c r="C29" t="s">
        <v>227</v>
      </c>
      <c r="D29" t="str">
        <f>VLOOKUP($C29,'anciens inscrits'!$A$2:$E$173,2,FALSE)</f>
        <v>CAPEZ</v>
      </c>
      <c r="E29" t="str">
        <f>VLOOKUP($C29,'anciens inscrits'!$A$2:$E$173,3,FALSE)</f>
        <v>Michel</v>
      </c>
      <c r="F29" t="str">
        <f>VLOOKUP($C29,'anciens inscrits'!$A$2:$E$173,4,FALSE)</f>
        <v>PEROLS PPC</v>
      </c>
      <c r="G29">
        <f>IF(ISNA(VLOOKUP($C29,'anciens inscrits'!$A$2:$E$173,5,FALSE)),"",VLOOKUP($C29,'anciens inscrits'!$A$2:$E$173,5,FALSE))</f>
        <v>862</v>
      </c>
      <c r="H29">
        <f>VLOOKUP($C29,'anciens inscrits'!$A$2:$I$173,6,FALSE)</f>
        <v>1</v>
      </c>
      <c r="I29">
        <f>VLOOKUP($C29,'anciens inscrits'!$A$2:$I$173,7,FALSE)</f>
        <v>1</v>
      </c>
      <c r="J29">
        <f>VLOOKUP($C29,'anciens inscrits'!$A$2:$I$173,8,FALSE)</f>
        <v>1</v>
      </c>
    </row>
    <row r="30" spans="1:11">
      <c r="A30">
        <f t="shared" si="2"/>
        <v>0</v>
      </c>
      <c r="B30">
        <f t="shared" si="3"/>
        <v>1</v>
      </c>
      <c r="C30" s="5" t="s">
        <v>226</v>
      </c>
      <c r="D30" t="str">
        <f>VLOOKUP($C30,'anciens inscrits'!$A$2:$E$173,2,FALSE)</f>
        <v>AUFSCHNEIDER</v>
      </c>
      <c r="E30" t="str">
        <f>VLOOKUP($C30,'anciens inscrits'!$A$2:$E$173,3,FALSE)</f>
        <v>Remy</v>
      </c>
      <c r="F30" t="str">
        <f>VLOOKUP($C30,'anciens inscrits'!$A$2:$E$173,4,FALSE)</f>
        <v>PEROLS PPC</v>
      </c>
      <c r="G30">
        <f>IF(ISNA(VLOOKUP($C30,'anciens inscrits'!$A$2:$E$173,5,FALSE)),"",VLOOKUP($C30,'anciens inscrits'!$A$2:$E$173,5,FALSE))</f>
        <v>808</v>
      </c>
      <c r="H30">
        <f>VLOOKUP($C30,'anciens inscrits'!$A$2:$I$173,6,FALSE)</f>
        <v>1</v>
      </c>
      <c r="I30">
        <f>VLOOKUP($C30,'anciens inscrits'!$A$2:$I$173,7,FALSE)</f>
        <v>1</v>
      </c>
      <c r="J30">
        <f>VLOOKUP($C30,'anciens inscrits'!$A$2:$I$173,8,FALSE)</f>
        <v>1</v>
      </c>
    </row>
    <row r="31" spans="1:11">
      <c r="A31">
        <f t="shared" si="2"/>
        <v>0</v>
      </c>
      <c r="B31">
        <f t="shared" si="3"/>
        <v>1</v>
      </c>
      <c r="C31" t="s">
        <v>264</v>
      </c>
      <c r="D31" t="str">
        <f>VLOOKUP($C31,'anciens inscrits'!$A$2:$E$173,2,FALSE)</f>
        <v>VERDIER</v>
      </c>
      <c r="E31" t="str">
        <f>VLOOKUP($C31,'anciens inscrits'!$A$2:$E$173,3,FALSE)</f>
        <v>Hubert</v>
      </c>
      <c r="F31" t="str">
        <f>VLOOKUP($C31,'anciens inscrits'!$A$2:$E$173,4,FALSE)</f>
        <v>PEROLS PPC</v>
      </c>
      <c r="G31">
        <f>IF(ISNA(VLOOKUP($C31,'anciens inscrits'!$A$2:$E$173,5,FALSE)),"",VLOOKUP($C31,'anciens inscrits'!$A$2:$E$173,5,FALSE))</f>
        <v>801</v>
      </c>
      <c r="H31">
        <f>VLOOKUP($C31,'anciens inscrits'!$A$2:$I$173,6,FALSE)</f>
        <v>1</v>
      </c>
      <c r="I31">
        <f>VLOOKUP($C31,'anciens inscrits'!$A$2:$I$173,7,FALSE)</f>
        <v>1</v>
      </c>
      <c r="J31">
        <f>VLOOKUP($C31,'anciens inscrits'!$A$2:$I$173,8,FALSE)</f>
        <v>1</v>
      </c>
    </row>
    <row r="32" spans="1:11">
      <c r="A32">
        <f t="shared" si="2"/>
        <v>0</v>
      </c>
      <c r="B32">
        <f t="shared" si="3"/>
        <v>1</v>
      </c>
      <c r="C32" s="3" t="s">
        <v>287</v>
      </c>
      <c r="D32" t="s">
        <v>174</v>
      </c>
      <c r="E32" t="s">
        <v>269</v>
      </c>
      <c r="F32" t="s">
        <v>66</v>
      </c>
      <c r="G32">
        <v>786</v>
      </c>
      <c r="H32">
        <f>VLOOKUP($C32,'anciens inscrits'!$A$2:$I$173,6,FALSE)</f>
        <v>0</v>
      </c>
      <c r="I32">
        <f>VLOOKUP($C32,'anciens inscrits'!$A$2:$I$173,7,FALSE)</f>
        <v>0</v>
      </c>
      <c r="J32">
        <f>VLOOKUP($C32,'anciens inscrits'!$A$2:$I$173,8,FALSE)</f>
        <v>1</v>
      </c>
    </row>
    <row r="33" spans="1:10">
      <c r="A33">
        <f t="shared" si="2"/>
        <v>0</v>
      </c>
      <c r="B33">
        <f t="shared" si="3"/>
        <v>1</v>
      </c>
      <c r="C33" s="5" t="s">
        <v>288</v>
      </c>
      <c r="D33" t="s">
        <v>290</v>
      </c>
      <c r="E33" t="s">
        <v>123</v>
      </c>
      <c r="F33" t="s">
        <v>66</v>
      </c>
      <c r="G33">
        <v>684</v>
      </c>
      <c r="H33">
        <f>VLOOKUP($C33,'anciens inscrits'!$A$2:$I$173,6,FALSE)</f>
        <v>0</v>
      </c>
      <c r="I33">
        <f>VLOOKUP($C33,'anciens inscrits'!$A$2:$I$173,7,FALSE)</f>
        <v>0</v>
      </c>
      <c r="J33">
        <f>VLOOKUP($C33,'anciens inscrits'!$A$2:$I$173,8,FALSE)</f>
        <v>1</v>
      </c>
    </row>
    <row r="34" spans="1:10">
      <c r="A34">
        <f t="shared" si="2"/>
        <v>0</v>
      </c>
      <c r="B34">
        <f t="shared" si="3"/>
        <v>1</v>
      </c>
      <c r="C34" s="5" t="s">
        <v>289</v>
      </c>
      <c r="D34" t="s">
        <v>240</v>
      </c>
      <c r="E34" t="s">
        <v>31</v>
      </c>
      <c r="F34" t="s">
        <v>291</v>
      </c>
      <c r="G34">
        <v>670</v>
      </c>
      <c r="H34">
        <f>VLOOKUP($C34,'anciens inscrits'!$A$2:$I$173,6,FALSE)</f>
        <v>0</v>
      </c>
      <c r="I34">
        <f>VLOOKUP($C34,'anciens inscrits'!$A$2:$I$173,7,FALSE)</f>
        <v>0</v>
      </c>
      <c r="J34">
        <f>VLOOKUP($C34,'anciens inscrits'!$A$2:$I$173,8,FALSE)</f>
        <v>1</v>
      </c>
    </row>
    <row r="35" spans="1:10">
      <c r="A35">
        <f t="shared" si="2"/>
        <v>0</v>
      </c>
      <c r="B35">
        <f t="shared" si="3"/>
        <v>1</v>
      </c>
      <c r="C35" s="3" t="s">
        <v>250</v>
      </c>
      <c r="D35" t="str">
        <f>VLOOKUP($C35,'anciens inscrits'!$A$2:$E$173,2,FALSE)</f>
        <v>COMBERNOUX</v>
      </c>
      <c r="E35" t="str">
        <f>VLOOKUP($C35,'anciens inscrits'!$A$2:$E$173,3,FALSE)</f>
        <v>Anthony</v>
      </c>
      <c r="F35" t="str">
        <f>VLOOKUP($C35,'anciens inscrits'!$A$2:$E$173,4,FALSE)</f>
        <v xml:space="preserve">CASTELNAU LE LEZ MJC </v>
      </c>
      <c r="G35">
        <f>IF(ISNA(VLOOKUP($C35,'anciens inscrits'!$A$2:$E$173,5,FALSE)),"",VLOOKUP($C35,'anciens inscrits'!$A$2:$E$173,5,FALSE))</f>
        <v>667</v>
      </c>
      <c r="H35">
        <f>VLOOKUP($C35,'anciens inscrits'!$A$2:$I$173,6,FALSE)</f>
        <v>1</v>
      </c>
      <c r="I35">
        <f>VLOOKUP($C35,'anciens inscrits'!$A$2:$I$173,7,FALSE)</f>
        <v>1</v>
      </c>
      <c r="J35">
        <f>VLOOKUP($C35,'anciens inscrits'!$A$2:$I$173,8,FALSE)</f>
        <v>1</v>
      </c>
    </row>
    <row r="36" spans="1:10">
      <c r="A36">
        <f t="shared" si="2"/>
        <v>0</v>
      </c>
      <c r="B36">
        <f t="shared" si="3"/>
        <v>1</v>
      </c>
      <c r="C36" t="s">
        <v>231</v>
      </c>
      <c r="D36" t="str">
        <f>VLOOKUP($C36,'anciens inscrits'!$A$2:$E$173,2,FALSE)</f>
        <v>BANCO</v>
      </c>
      <c r="E36" t="str">
        <f>VLOOKUP($C36,'anciens inscrits'!$A$2:$E$173,3,FALSE)</f>
        <v>Evelyne</v>
      </c>
      <c r="F36" t="str">
        <f>VLOOKUP($C36,'anciens inscrits'!$A$2:$E$173,4,FALSE)</f>
        <v>MONTPELLIER TT</v>
      </c>
      <c r="G36">
        <f>IF(ISNA(VLOOKUP($C36,'anciens inscrits'!$A$2:$E$173,5,FALSE)),"",VLOOKUP($C36,'anciens inscrits'!$A$2:$E$173,5,FALSE))</f>
        <v>665</v>
      </c>
      <c r="H36">
        <f>VLOOKUP($C36,'anciens inscrits'!$A$2:$I$173,6,FALSE)</f>
        <v>1</v>
      </c>
      <c r="I36">
        <f>VLOOKUP($C36,'anciens inscrits'!$A$2:$I$173,7,FALSE)</f>
        <v>1</v>
      </c>
      <c r="J36">
        <f>VLOOKUP($C36,'anciens inscrits'!$A$2:$I$173,8,FALSE)</f>
        <v>1</v>
      </c>
    </row>
    <row r="37" spans="1:10">
      <c r="A37">
        <f t="shared" si="2"/>
        <v>0</v>
      </c>
      <c r="B37">
        <f t="shared" si="3"/>
        <v>1</v>
      </c>
      <c r="C37" s="5" t="s">
        <v>225</v>
      </c>
      <c r="D37" t="str">
        <f>VLOOKUP($C37,'anciens inscrits'!$A$2:$E$173,2,FALSE)</f>
        <v>MARCE</v>
      </c>
      <c r="E37" t="str">
        <f>VLOOKUP($C37,'anciens inscrits'!$A$2:$E$173,3,FALSE)</f>
        <v>Luc</v>
      </c>
      <c r="F37" t="str">
        <f>VLOOKUP($C37,'anciens inscrits'!$A$2:$E$173,4,FALSE)</f>
        <v xml:space="preserve">LUNEL TENNIS DE TABLE </v>
      </c>
      <c r="G37">
        <f>IF(ISNA(VLOOKUP($C37,'anciens inscrits'!$A$2:$E$173,5,FALSE)),"",VLOOKUP($C37,'anciens inscrits'!$A$2:$E$173,5,FALSE))</f>
        <v>637</v>
      </c>
      <c r="H37">
        <f>VLOOKUP($C37,'anciens inscrits'!$A$2:$I$173,6,FALSE)</f>
        <v>1</v>
      </c>
      <c r="I37">
        <f>VLOOKUP($C37,'anciens inscrits'!$A$2:$I$173,7,FALSE)</f>
        <v>1</v>
      </c>
      <c r="J37">
        <f>VLOOKUP($C37,'anciens inscrits'!$A$2:$I$173,8,FALSE)</f>
        <v>1</v>
      </c>
    </row>
    <row r="38" spans="1:10">
      <c r="A38">
        <f t="shared" si="2"/>
        <v>0</v>
      </c>
      <c r="B38">
        <f t="shared" si="3"/>
        <v>1</v>
      </c>
      <c r="C38" t="s">
        <v>230</v>
      </c>
      <c r="D38" t="str">
        <f>VLOOKUP($C38,'anciens inscrits'!$A$2:$E$173,2,FALSE)</f>
        <v>MARTIN</v>
      </c>
      <c r="E38" t="str">
        <f>VLOOKUP($C38,'anciens inscrits'!$A$2:$E$173,3,FALSE)</f>
        <v>Willam</v>
      </c>
      <c r="F38" t="str">
        <f>VLOOKUP($C38,'anciens inscrits'!$A$2:$E$173,4,FALSE)</f>
        <v>MONTPELLIER TT</v>
      </c>
      <c r="G38">
        <f>IF(ISNA(VLOOKUP($C38,'anciens inscrits'!$A$2:$E$173,5,FALSE)),"",VLOOKUP($C38,'anciens inscrits'!$A$2:$E$173,5,FALSE))</f>
        <v>587</v>
      </c>
      <c r="H38">
        <f>VLOOKUP($C38,'anciens inscrits'!$A$2:$I$173,6,FALSE)</f>
        <v>1</v>
      </c>
      <c r="I38">
        <f>VLOOKUP($C38,'anciens inscrits'!$A$2:$I$173,7,FALSE)</f>
        <v>0</v>
      </c>
      <c r="J38">
        <f>VLOOKUP($C38,'anciens inscrits'!$A$2:$I$173,8,FALSE)</f>
        <v>1</v>
      </c>
    </row>
    <row r="39" spans="1:10">
      <c r="A39">
        <f t="shared" si="2"/>
        <v>0</v>
      </c>
      <c r="B39">
        <f t="shared" si="3"/>
        <v>1</v>
      </c>
      <c r="C39" s="5" t="s">
        <v>248</v>
      </c>
      <c r="D39" t="str">
        <f>VLOOKUP($C39,'anciens inscrits'!$A$2:$E$173,2,FALSE)</f>
        <v>LECOLLIER</v>
      </c>
      <c r="E39" t="str">
        <f>VLOOKUP($C39,'anciens inscrits'!$A$2:$E$173,3,FALSE)</f>
        <v>Nicolas</v>
      </c>
      <c r="F39" t="str">
        <f>VLOOKUP($C39,'anciens inscrits'!$A$2:$E$173,4,FALSE)</f>
        <v>TT PLAISANÇOIS</v>
      </c>
      <c r="G39">
        <f>IF(ISNA(VLOOKUP($C39,'anciens inscrits'!$A$2:$E$173,5,FALSE)),"",VLOOKUP($C39,'anciens inscrits'!$A$2:$E$173,5,FALSE))</f>
        <v>528</v>
      </c>
      <c r="H39">
        <f>VLOOKUP($C39,'anciens inscrits'!$A$2:$I$173,6,FALSE)</f>
        <v>1</v>
      </c>
      <c r="I39">
        <f>VLOOKUP($C39,'anciens inscrits'!$A$2:$I$173,7,FALSE)</f>
        <v>1</v>
      </c>
      <c r="J39">
        <f>VLOOKUP($C39,'anciens inscrits'!$A$2:$I$173,8,FALSE)</f>
        <v>1</v>
      </c>
    </row>
    <row r="40" spans="1:10">
      <c r="A40">
        <f t="shared" si="2"/>
        <v>0</v>
      </c>
      <c r="B40">
        <f t="shared" si="3"/>
        <v>1</v>
      </c>
      <c r="C40" t="s">
        <v>263</v>
      </c>
      <c r="D40" t="str">
        <f>VLOOKUP($C40,'anciens inscrits'!$A$2:$E$173,2,FALSE)</f>
        <v>CAMPOY</v>
      </c>
      <c r="E40" t="str">
        <f>VLOOKUP($C40,'anciens inscrits'!$A$2:$E$173,3,FALSE)</f>
        <v>Clara</v>
      </c>
      <c r="F40" t="str">
        <f>VLOOKUP($C40,'anciens inscrits'!$A$2:$E$173,4,FALSE)</f>
        <v>PEROLS PPC</v>
      </c>
      <c r="G40">
        <f>IF(ISNA(VLOOKUP($C40,'anciens inscrits'!$A$2:$E$173,5,FALSE)),"",VLOOKUP($C40,'anciens inscrits'!$A$2:$E$173,5,FALSE))</f>
        <v>510</v>
      </c>
      <c r="H40">
        <f>VLOOKUP($C40,'anciens inscrits'!$A$2:$I$173,6,FALSE)</f>
        <v>1</v>
      </c>
      <c r="I40">
        <f>VLOOKUP($C40,'anciens inscrits'!$A$2:$I$173,7,FALSE)</f>
        <v>0</v>
      </c>
      <c r="J40">
        <f>VLOOKUP($C40,'anciens inscrits'!$A$2:$I$173,8,FALSE)</f>
        <v>1</v>
      </c>
    </row>
    <row r="41" spans="1:10">
      <c r="A41">
        <f t="shared" si="2"/>
        <v>0</v>
      </c>
      <c r="B41">
        <f t="shared" si="3"/>
        <v>1</v>
      </c>
      <c r="C41" t="s">
        <v>262</v>
      </c>
      <c r="D41" t="str">
        <f>VLOOKUP($C41,'anciens inscrits'!$A$2:$E$173,2,FALSE)</f>
        <v>ESCOUTE</v>
      </c>
      <c r="E41" t="str">
        <f>VLOOKUP($C41,'anciens inscrits'!$A$2:$E$173,3,FALSE)</f>
        <v>Jean</v>
      </c>
      <c r="F41" t="str">
        <f>VLOOKUP($C41,'anciens inscrits'!$A$2:$E$173,4,FALSE)</f>
        <v>PEROLS PPC</v>
      </c>
      <c r="G41">
        <f>IF(ISNA(VLOOKUP($C41,'anciens inscrits'!$A$2:$E$173,5,FALSE)),"",VLOOKUP($C41,'anciens inscrits'!$A$2:$E$173,5,FALSE))</f>
        <v>502</v>
      </c>
      <c r="H41">
        <f>VLOOKUP($C41,'anciens inscrits'!$A$2:$I$173,6,FALSE)</f>
        <v>0</v>
      </c>
      <c r="I41">
        <f>VLOOKUP($C41,'anciens inscrits'!$A$2:$I$173,7,FALSE)</f>
        <v>1</v>
      </c>
      <c r="J41">
        <f>VLOOKUP($C41,'anciens inscrits'!$A$2:$I$173,8,FALSE)</f>
        <v>1</v>
      </c>
    </row>
    <row r="42" spans="1:10">
      <c r="A42">
        <f t="shared" si="2"/>
        <v>0</v>
      </c>
      <c r="B42">
        <f t="shared" si="3"/>
        <v>1</v>
      </c>
      <c r="C42" s="5" t="s">
        <v>295</v>
      </c>
      <c r="D42" t="s">
        <v>238</v>
      </c>
      <c r="E42" t="s">
        <v>292</v>
      </c>
      <c r="G42">
        <v>500.32</v>
      </c>
      <c r="H42">
        <f>VLOOKUP($C42,'anciens inscrits'!$A$2:$I$173,6,FALSE)</f>
        <v>0</v>
      </c>
      <c r="I42">
        <f>VLOOKUP($C42,'anciens inscrits'!$A$2:$I$173,7,FALSE)</f>
        <v>0</v>
      </c>
      <c r="J42">
        <f>VLOOKUP($C42,'anciens inscrits'!$A$2:$I$173,8,FALSE)</f>
        <v>1</v>
      </c>
    </row>
    <row r="43" spans="1:10">
      <c r="A43">
        <f t="shared" si="2"/>
        <v>0</v>
      </c>
      <c r="B43">
        <f t="shared" si="3"/>
        <v>1</v>
      </c>
      <c r="C43" t="s">
        <v>297</v>
      </c>
      <c r="D43" t="s">
        <v>237</v>
      </c>
      <c r="E43" t="s">
        <v>293</v>
      </c>
      <c r="G43">
        <v>500.31</v>
      </c>
      <c r="H43">
        <f>VLOOKUP($C43,'anciens inscrits'!$A$2:$I$173,6,FALSE)</f>
        <v>0</v>
      </c>
      <c r="I43">
        <f>VLOOKUP($C43,'anciens inscrits'!$A$2:$I$173,7,FALSE)</f>
        <v>0</v>
      </c>
      <c r="J43">
        <f>VLOOKUP($C43,'anciens inscrits'!$A$2:$I$173,8,FALSE)</f>
        <v>1</v>
      </c>
    </row>
    <row r="44" spans="1:10">
      <c r="A44">
        <f t="shared" si="2"/>
        <v>0</v>
      </c>
      <c r="B44">
        <f t="shared" si="3"/>
        <v>1</v>
      </c>
      <c r="C44" t="s">
        <v>296</v>
      </c>
      <c r="D44" t="s">
        <v>237</v>
      </c>
      <c r="E44" t="s">
        <v>294</v>
      </c>
      <c r="G44">
        <v>500.3</v>
      </c>
      <c r="H44">
        <f>VLOOKUP($C44,'anciens inscrits'!$A$2:$I$173,6,FALSE)</f>
        <v>0</v>
      </c>
      <c r="I44">
        <f>VLOOKUP($C44,'anciens inscrits'!$A$2:$I$173,7,FALSE)</f>
        <v>0</v>
      </c>
      <c r="J44">
        <f>VLOOKUP($C44,'anciens inscrits'!$A$2:$I$173,8,FALSE)</f>
        <v>1</v>
      </c>
    </row>
    <row r="45" spans="1:10">
      <c r="A45">
        <f t="shared" si="2"/>
        <v>0</v>
      </c>
      <c r="B45">
        <f t="shared" si="3"/>
        <v>1</v>
      </c>
      <c r="C45" t="s">
        <v>234</v>
      </c>
      <c r="D45" t="str">
        <f>VLOOKUP($C45,'anciens inscrits'!$A$2:$E$173,2,FALSE)</f>
        <v>SELLIER</v>
      </c>
      <c r="E45" t="str">
        <f>VLOOKUP($C45,'anciens inscrits'!$A$2:$E$173,3,FALSE)</f>
        <v>Christian</v>
      </c>
      <c r="F45" t="str">
        <f>VLOOKUP($C45,'anciens inscrits'!$A$2:$E$173,4,FALSE)</f>
        <v>PEROLS PPC</v>
      </c>
      <c r="G45">
        <f>IF(ISNA(VLOOKUP($C45,'anciens inscrits'!$A$2:$E$173,5,FALSE)),"",VLOOKUP($C45,'anciens inscrits'!$A$2:$E$173,5,FALSE))</f>
        <v>500.01299999999998</v>
      </c>
      <c r="H45">
        <f>VLOOKUP($C45,'anciens inscrits'!$A$2:$I$173,6,FALSE)</f>
        <v>1</v>
      </c>
      <c r="I45">
        <f>VLOOKUP($C45,'anciens inscrits'!$A$2:$I$173,7,FALSE)</f>
        <v>1</v>
      </c>
      <c r="J45">
        <f>VLOOKUP($C45,'anciens inscrits'!$A$2:$I$173,8,FALSE)</f>
        <v>1</v>
      </c>
    </row>
    <row r="46" spans="1:10">
      <c r="A46">
        <f t="shared" si="2"/>
        <v>0</v>
      </c>
      <c r="B46">
        <f t="shared" si="3"/>
        <v>1</v>
      </c>
      <c r="C46" t="s">
        <v>258</v>
      </c>
      <c r="D46" t="str">
        <f>VLOOKUP($C46,'anciens inscrits'!$A$2:$E$173,2,FALSE)</f>
        <v>GUIARD</v>
      </c>
      <c r="E46" t="str">
        <f>VLOOKUP($C46,'anciens inscrits'!$A$2:$E$173,3,FALSE)</f>
        <v>Didier</v>
      </c>
      <c r="F46" t="str">
        <f>VLOOKUP($C46,'anciens inscrits'!$A$2:$E$173,4,FALSE)</f>
        <v>PEROLS PPC</v>
      </c>
      <c r="G46">
        <f>IF(ISNA(VLOOKUP($C46,'anciens inscrits'!$A$2:$E$173,5,FALSE)),"",VLOOKUP($C46,'anciens inscrits'!$A$2:$E$173,5,FALSE))</f>
        <v>500.00400000000002</v>
      </c>
      <c r="H46">
        <f>VLOOKUP($C46,'anciens inscrits'!$A$2:$I$173,6,FALSE)</f>
        <v>1</v>
      </c>
      <c r="I46">
        <f>VLOOKUP($C46,'anciens inscrits'!$A$2:$I$173,7,FALSE)</f>
        <v>1</v>
      </c>
      <c r="J46">
        <f>VLOOKUP($C46,'anciens inscrits'!$A$2:$I$173,8,FALSE)</f>
        <v>1</v>
      </c>
    </row>
    <row r="49" spans="1:2">
      <c r="A49" t="str">
        <f t="shared" ref="A47:A65" si="4">IF($G49="","",IF($G49&gt;=1000,1,0))</f>
        <v/>
      </c>
      <c r="B49" t="str">
        <f t="shared" ref="B47:B69" si="5">IF($G49="","",IF($G49&lt;1000,1,0))</f>
        <v/>
      </c>
    </row>
    <row r="50" spans="1:2">
      <c r="A50" t="str">
        <f t="shared" si="4"/>
        <v/>
      </c>
      <c r="B50" t="str">
        <f t="shared" si="5"/>
        <v/>
      </c>
    </row>
    <row r="51" spans="1:2">
      <c r="A51" t="str">
        <f t="shared" si="4"/>
        <v/>
      </c>
      <c r="B51" t="str">
        <f t="shared" si="5"/>
        <v/>
      </c>
    </row>
    <row r="52" spans="1:2">
      <c r="A52" t="str">
        <f t="shared" si="4"/>
        <v/>
      </c>
      <c r="B52" t="str">
        <f t="shared" si="5"/>
        <v/>
      </c>
    </row>
    <row r="53" spans="1:2">
      <c r="A53" t="str">
        <f t="shared" si="4"/>
        <v/>
      </c>
      <c r="B53" t="str">
        <f t="shared" si="5"/>
        <v/>
      </c>
    </row>
    <row r="54" spans="1:2">
      <c r="A54" t="str">
        <f t="shared" si="4"/>
        <v/>
      </c>
      <c r="B54" t="str">
        <f t="shared" si="5"/>
        <v/>
      </c>
    </row>
    <row r="55" spans="1:2">
      <c r="A55" t="str">
        <f t="shared" si="4"/>
        <v/>
      </c>
      <c r="B55" t="str">
        <f t="shared" si="5"/>
        <v/>
      </c>
    </row>
    <row r="56" spans="1:2">
      <c r="A56" t="str">
        <f t="shared" si="4"/>
        <v/>
      </c>
      <c r="B56" t="str">
        <f t="shared" si="5"/>
        <v/>
      </c>
    </row>
    <row r="57" spans="1:2">
      <c r="A57" t="str">
        <f t="shared" si="4"/>
        <v/>
      </c>
      <c r="B57" t="str">
        <f t="shared" si="5"/>
        <v/>
      </c>
    </row>
    <row r="58" spans="1:2">
      <c r="A58" t="str">
        <f t="shared" si="4"/>
        <v/>
      </c>
      <c r="B58" t="str">
        <f t="shared" si="5"/>
        <v/>
      </c>
    </row>
    <row r="59" spans="1:2">
      <c r="A59" t="str">
        <f t="shared" si="4"/>
        <v/>
      </c>
      <c r="B59" t="str">
        <f t="shared" si="5"/>
        <v/>
      </c>
    </row>
    <row r="60" spans="1:2">
      <c r="A60" t="str">
        <f t="shared" si="4"/>
        <v/>
      </c>
      <c r="B60" t="str">
        <f t="shared" si="5"/>
        <v/>
      </c>
    </row>
    <row r="61" spans="1:2">
      <c r="A61" t="str">
        <f t="shared" si="4"/>
        <v/>
      </c>
      <c r="B61" t="str">
        <f t="shared" si="5"/>
        <v/>
      </c>
    </row>
    <row r="62" spans="1:2">
      <c r="A62" t="str">
        <f t="shared" si="4"/>
        <v/>
      </c>
      <c r="B62" t="str">
        <f t="shared" si="5"/>
        <v/>
      </c>
    </row>
    <row r="63" spans="1:2">
      <c r="A63" t="str">
        <f t="shared" si="4"/>
        <v/>
      </c>
      <c r="B63" t="str">
        <f t="shared" si="5"/>
        <v/>
      </c>
    </row>
    <row r="64" spans="1:2">
      <c r="A64" t="str">
        <f t="shared" si="4"/>
        <v/>
      </c>
      <c r="B64" t="str">
        <f t="shared" si="5"/>
        <v/>
      </c>
    </row>
    <row r="65" spans="1:2">
      <c r="A65" t="str">
        <f t="shared" si="4"/>
        <v/>
      </c>
      <c r="B65" t="str">
        <f t="shared" si="5"/>
        <v/>
      </c>
    </row>
    <row r="66" spans="1:2">
      <c r="A66" t="str">
        <f t="shared" ref="A66:A97" si="6">IF($G66="","",IF($G66&gt;=1000,1,0))</f>
        <v/>
      </c>
      <c r="B66" t="str">
        <f t="shared" si="5"/>
        <v/>
      </c>
    </row>
    <row r="67" spans="1:2">
      <c r="A67" t="str">
        <f t="shared" si="6"/>
        <v/>
      </c>
      <c r="B67" t="str">
        <f t="shared" si="5"/>
        <v/>
      </c>
    </row>
    <row r="68" spans="1:2">
      <c r="A68" t="str">
        <f t="shared" si="6"/>
        <v/>
      </c>
      <c r="B68" t="str">
        <f t="shared" si="5"/>
        <v/>
      </c>
    </row>
    <row r="69" spans="1:2">
      <c r="A69" t="str">
        <f t="shared" si="6"/>
        <v/>
      </c>
      <c r="B69" t="str">
        <f t="shared" si="5"/>
        <v/>
      </c>
    </row>
    <row r="70" spans="1:2">
      <c r="A70" t="str">
        <f t="shared" si="6"/>
        <v/>
      </c>
    </row>
    <row r="71" spans="1:2">
      <c r="A71" t="str">
        <f t="shared" si="6"/>
        <v/>
      </c>
    </row>
    <row r="72" spans="1:2">
      <c r="A72" t="str">
        <f t="shared" si="6"/>
        <v/>
      </c>
    </row>
    <row r="73" spans="1:2">
      <c r="A73" t="str">
        <f t="shared" si="6"/>
        <v/>
      </c>
    </row>
    <row r="74" spans="1:2">
      <c r="A74" t="str">
        <f t="shared" si="6"/>
        <v/>
      </c>
    </row>
    <row r="75" spans="1:2">
      <c r="A75" t="str">
        <f t="shared" si="6"/>
        <v/>
      </c>
    </row>
    <row r="76" spans="1:2">
      <c r="A76" t="str">
        <f t="shared" si="6"/>
        <v/>
      </c>
    </row>
    <row r="77" spans="1:2">
      <c r="A77" t="str">
        <f t="shared" si="6"/>
        <v/>
      </c>
    </row>
    <row r="78" spans="1:2">
      <c r="A78" t="str">
        <f t="shared" si="6"/>
        <v/>
      </c>
    </row>
    <row r="79" spans="1:2">
      <c r="A79" t="str">
        <f t="shared" si="6"/>
        <v/>
      </c>
    </row>
    <row r="80" spans="1:2">
      <c r="A80" t="str">
        <f t="shared" si="6"/>
        <v/>
      </c>
    </row>
    <row r="81" spans="1:1">
      <c r="A81" t="str">
        <f t="shared" si="6"/>
        <v/>
      </c>
    </row>
    <row r="82" spans="1:1">
      <c r="A82" t="str">
        <f t="shared" si="6"/>
        <v/>
      </c>
    </row>
    <row r="83" spans="1:1">
      <c r="A83" t="str">
        <f t="shared" si="6"/>
        <v/>
      </c>
    </row>
    <row r="84" spans="1:1">
      <c r="A84" t="str">
        <f t="shared" si="6"/>
        <v/>
      </c>
    </row>
    <row r="85" spans="1:1">
      <c r="A85" t="str">
        <f t="shared" si="6"/>
        <v/>
      </c>
    </row>
    <row r="86" spans="1:1">
      <c r="A86" t="str">
        <f t="shared" si="6"/>
        <v/>
      </c>
    </row>
    <row r="87" spans="1:1">
      <c r="A87" t="str">
        <f t="shared" si="6"/>
        <v/>
      </c>
    </row>
    <row r="88" spans="1:1">
      <c r="A88" t="str">
        <f t="shared" si="6"/>
        <v/>
      </c>
    </row>
    <row r="89" spans="1:1">
      <c r="A89" t="str">
        <f t="shared" si="6"/>
        <v/>
      </c>
    </row>
    <row r="90" spans="1:1">
      <c r="A90" t="str">
        <f t="shared" si="6"/>
        <v/>
      </c>
    </row>
    <row r="91" spans="1:1">
      <c r="A91" t="str">
        <f t="shared" si="6"/>
        <v/>
      </c>
    </row>
    <row r="92" spans="1:1">
      <c r="A92" t="str">
        <f t="shared" si="6"/>
        <v/>
      </c>
    </row>
    <row r="93" spans="1:1">
      <c r="A93" t="str">
        <f t="shared" si="6"/>
        <v/>
      </c>
    </row>
    <row r="94" spans="1:1">
      <c r="A94" t="str">
        <f t="shared" si="6"/>
        <v/>
      </c>
    </row>
    <row r="95" spans="1:1">
      <c r="A95" t="str">
        <f t="shared" si="6"/>
        <v/>
      </c>
    </row>
    <row r="96" spans="1:1">
      <c r="A96" t="str">
        <f t="shared" si="6"/>
        <v/>
      </c>
    </row>
    <row r="97" spans="1:1">
      <c r="A97" t="str">
        <f t="shared" si="6"/>
        <v/>
      </c>
    </row>
  </sheetData>
  <sortState ref="A3:I46">
    <sortCondition descending="1" ref="A3:A46"/>
    <sortCondition descending="1" ref="G3:G46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workbookViewId="0">
      <selection activeCell="I2" sqref="I2"/>
    </sheetView>
  </sheetViews>
  <sheetFormatPr baseColWidth="10" defaultRowHeight="14.25"/>
  <cols>
    <col min="1" max="1" width="21.375" bestFit="1" customWidth="1"/>
    <col min="2" max="2" width="15.125" bestFit="1" customWidth="1"/>
    <col min="3" max="3" width="10.5" bestFit="1" customWidth="1"/>
    <col min="4" max="4" width="23.75" bestFit="1" customWidth="1"/>
    <col min="5" max="5" width="8" bestFit="1" customWidth="1"/>
    <col min="8" max="9" width="11" customWidth="1"/>
  </cols>
  <sheetData>
    <row r="1" spans="1:9" s="1" customFormat="1" ht="15">
      <c r="A1" s="1" t="s">
        <v>133</v>
      </c>
      <c r="B1" s="1" t="s">
        <v>0</v>
      </c>
      <c r="C1" s="1" t="s">
        <v>1</v>
      </c>
      <c r="D1" s="1" t="s">
        <v>2</v>
      </c>
      <c r="E1" s="1" t="s">
        <v>3</v>
      </c>
      <c r="F1" s="19">
        <v>42557</v>
      </c>
      <c r="G1" s="19">
        <v>42571</v>
      </c>
      <c r="H1" s="19">
        <v>42585</v>
      </c>
      <c r="I1" s="19">
        <v>42599</v>
      </c>
    </row>
    <row r="2" spans="1:9">
      <c r="A2" t="str">
        <f>B2&amp;" "&amp;MID(C2,1,2)</f>
        <v>CHAPIRON Ad</v>
      </c>
      <c r="B2" t="s">
        <v>239</v>
      </c>
      <c r="C2" t="s">
        <v>25</v>
      </c>
      <c r="D2" t="s">
        <v>66</v>
      </c>
      <c r="E2">
        <v>1814</v>
      </c>
      <c r="H2">
        <v>1</v>
      </c>
    </row>
    <row r="3" spans="1:9">
      <c r="A3" t="str">
        <f>B3&amp;" "&amp;MID(C3,1,2)</f>
        <v>ARMAND Ma</v>
      </c>
      <c r="B3" t="s">
        <v>44</v>
      </c>
      <c r="C3" t="s">
        <v>45</v>
      </c>
      <c r="D3" t="s">
        <v>46</v>
      </c>
      <c r="E3" s="20">
        <v>1813</v>
      </c>
      <c r="G3">
        <v>1</v>
      </c>
      <c r="H3">
        <v>0</v>
      </c>
      <c r="I3">
        <f>IF(ISNA(VLOOKUP(A3,inscrits!$C$3:$C$46,1,FALSE)),0,1)</f>
        <v>0</v>
      </c>
    </row>
    <row r="4" spans="1:9">
      <c r="A4" t="str">
        <f>B4&amp;" "&amp;MID(C4,1,2)</f>
        <v>DUBOURG Th</v>
      </c>
      <c r="B4" t="s">
        <v>245</v>
      </c>
      <c r="C4" t="s">
        <v>277</v>
      </c>
      <c r="D4" t="s">
        <v>67</v>
      </c>
      <c r="E4">
        <v>1700</v>
      </c>
      <c r="H4">
        <v>1</v>
      </c>
    </row>
    <row r="5" spans="1:9">
      <c r="A5" t="str">
        <f>B5&amp;" "&amp;MID(C5,1,2)</f>
        <v>RAYMOND Ad</v>
      </c>
      <c r="B5" t="s">
        <v>9</v>
      </c>
      <c r="C5" t="s">
        <v>25</v>
      </c>
      <c r="D5" t="s">
        <v>54</v>
      </c>
      <c r="E5" s="20">
        <v>1633</v>
      </c>
      <c r="G5">
        <v>1</v>
      </c>
      <c r="H5">
        <v>0</v>
      </c>
    </row>
    <row r="6" spans="1:9">
      <c r="A6" t="str">
        <f>B6&amp;" "&amp;MID(C6,1,2)</f>
        <v>FILLOLS Ad</v>
      </c>
      <c r="B6" t="s">
        <v>204</v>
      </c>
      <c r="C6" t="s">
        <v>25</v>
      </c>
      <c r="D6" t="s">
        <v>79</v>
      </c>
      <c r="E6" s="20">
        <v>1616</v>
      </c>
      <c r="F6">
        <v>1</v>
      </c>
      <c r="H6">
        <v>0</v>
      </c>
    </row>
    <row r="7" spans="1:9">
      <c r="A7" t="str">
        <f>B7&amp;" "&amp;MID(C7,1,2)</f>
        <v>QUINTERNET Er</v>
      </c>
      <c r="B7" t="s">
        <v>134</v>
      </c>
      <c r="C7" t="s">
        <v>135</v>
      </c>
      <c r="D7" t="s">
        <v>203</v>
      </c>
      <c r="E7" s="20">
        <v>1590</v>
      </c>
      <c r="F7">
        <v>1</v>
      </c>
      <c r="H7">
        <v>0</v>
      </c>
    </row>
    <row r="8" spans="1:9">
      <c r="A8" t="str">
        <f>B8&amp;" "&amp;MID(C8,1,2)</f>
        <v>PLUVION Mi</v>
      </c>
      <c r="B8" t="s">
        <v>136</v>
      </c>
      <c r="C8" t="s">
        <v>137</v>
      </c>
      <c r="D8" t="s">
        <v>200</v>
      </c>
      <c r="E8" s="20">
        <v>1547</v>
      </c>
      <c r="F8">
        <v>1</v>
      </c>
      <c r="H8">
        <v>0</v>
      </c>
    </row>
    <row r="9" spans="1:9">
      <c r="A9" t="str">
        <f>B9&amp;" "&amp;MID(C9,1,2)</f>
        <v>BOUCHOUCHA Me</v>
      </c>
      <c r="B9" t="s">
        <v>138</v>
      </c>
      <c r="C9" t="s">
        <v>139</v>
      </c>
      <c r="D9" t="s">
        <v>205</v>
      </c>
      <c r="E9" s="20">
        <v>1521</v>
      </c>
      <c r="F9">
        <v>1</v>
      </c>
      <c r="H9">
        <v>0</v>
      </c>
    </row>
    <row r="10" spans="1:9">
      <c r="A10" t="str">
        <f>B10&amp;" "&amp;MID(C10,1,2)</f>
        <v>MARCILLAT Pa</v>
      </c>
      <c r="B10" t="s">
        <v>140</v>
      </c>
      <c r="C10" t="s">
        <v>141</v>
      </c>
      <c r="D10" t="s">
        <v>66</v>
      </c>
      <c r="E10" s="20">
        <v>1486</v>
      </c>
      <c r="F10">
        <v>1</v>
      </c>
      <c r="H10">
        <v>0</v>
      </c>
    </row>
    <row r="11" spans="1:9">
      <c r="A11" t="str">
        <f>B11&amp;" "&amp;MID(C11,1,2)</f>
        <v>PEREZ St</v>
      </c>
      <c r="B11" t="s">
        <v>47</v>
      </c>
      <c r="C11" t="s">
        <v>48</v>
      </c>
      <c r="D11" t="s">
        <v>49</v>
      </c>
      <c r="E11" s="20">
        <v>1481</v>
      </c>
      <c r="G11">
        <v>1</v>
      </c>
      <c r="H11">
        <v>0</v>
      </c>
    </row>
    <row r="12" spans="1:9">
      <c r="A12" t="str">
        <f>B12&amp;" "&amp;MID(C12,1,2)</f>
        <v>TAIB Ni</v>
      </c>
      <c r="B12" t="s">
        <v>50</v>
      </c>
      <c r="C12" t="s">
        <v>41</v>
      </c>
      <c r="D12" t="s">
        <v>274</v>
      </c>
      <c r="E12" s="20">
        <v>1450</v>
      </c>
      <c r="G12">
        <v>1</v>
      </c>
      <c r="H12">
        <v>1</v>
      </c>
    </row>
    <row r="13" spans="1:9">
      <c r="A13" t="str">
        <f>B13&amp;" "&amp;MID(C13,1,2)</f>
        <v>BARBU Sy</v>
      </c>
      <c r="B13" t="s">
        <v>260</v>
      </c>
      <c r="C13" t="s">
        <v>261</v>
      </c>
      <c r="D13" t="s">
        <v>66</v>
      </c>
      <c r="E13">
        <v>1420</v>
      </c>
      <c r="H13">
        <v>1</v>
      </c>
    </row>
    <row r="14" spans="1:9">
      <c r="A14" t="str">
        <f>B14&amp;" "&amp;MID(C14,1,2)</f>
        <v>LECOLLIER Ma</v>
      </c>
      <c r="B14" t="s">
        <v>4</v>
      </c>
      <c r="C14" t="s">
        <v>26</v>
      </c>
      <c r="D14" t="s">
        <v>58</v>
      </c>
      <c r="E14" s="20">
        <v>1399</v>
      </c>
      <c r="F14">
        <v>1</v>
      </c>
      <c r="G14">
        <v>1</v>
      </c>
      <c r="H14">
        <v>1</v>
      </c>
    </row>
    <row r="15" spans="1:9">
      <c r="A15" t="str">
        <f>B15&amp;" "&amp;MID(C15,1,2)</f>
        <v>SALABERT Da</v>
      </c>
      <c r="B15" t="s">
        <v>143</v>
      </c>
      <c r="C15" t="s">
        <v>144</v>
      </c>
      <c r="D15" t="s">
        <v>66</v>
      </c>
      <c r="E15" s="20">
        <v>1382</v>
      </c>
      <c r="F15">
        <v>1</v>
      </c>
      <c r="H15">
        <v>1</v>
      </c>
    </row>
    <row r="16" spans="1:9" ht="28.5">
      <c r="A16" t="str">
        <f>B16&amp;" "&amp;MID(C16,1,2)</f>
        <v>MARCENAC Fr</v>
      </c>
      <c r="B16" s="3" t="s">
        <v>270</v>
      </c>
      <c r="C16" t="s">
        <v>252</v>
      </c>
      <c r="D16" s="6" t="s">
        <v>284</v>
      </c>
      <c r="E16">
        <v>1375</v>
      </c>
      <c r="H16">
        <v>1</v>
      </c>
    </row>
    <row r="17" spans="1:8">
      <c r="A17" t="str">
        <f>B17&amp;" "&amp;MID(C17,1,2)</f>
        <v>FERREIRA Em</v>
      </c>
      <c r="B17" t="s">
        <v>142</v>
      </c>
      <c r="C17" t="s">
        <v>207</v>
      </c>
      <c r="D17" t="s">
        <v>60</v>
      </c>
      <c r="E17" s="20">
        <v>1367</v>
      </c>
      <c r="F17">
        <v>1</v>
      </c>
      <c r="H17">
        <v>0</v>
      </c>
    </row>
    <row r="18" spans="1:8">
      <c r="A18" t="str">
        <f>B18&amp;" "&amp;MID(C18,1,2)</f>
        <v>DUFOUR Cl</v>
      </c>
      <c r="B18" t="s">
        <v>64</v>
      </c>
      <c r="C18" t="s">
        <v>65</v>
      </c>
      <c r="D18" t="s">
        <v>57</v>
      </c>
      <c r="E18" s="20">
        <v>1339</v>
      </c>
      <c r="G18">
        <v>1</v>
      </c>
      <c r="H18">
        <v>0</v>
      </c>
    </row>
    <row r="19" spans="1:8">
      <c r="A19" t="str">
        <f>B19&amp;" "&amp;MID(C19,1,2)</f>
        <v>NICHILO Da</v>
      </c>
      <c r="B19" t="s">
        <v>68</v>
      </c>
      <c r="C19" t="s">
        <v>69</v>
      </c>
      <c r="D19" t="s">
        <v>67</v>
      </c>
      <c r="E19" s="20">
        <v>1315</v>
      </c>
      <c r="G19">
        <v>1</v>
      </c>
      <c r="H19">
        <v>1</v>
      </c>
    </row>
    <row r="20" spans="1:8">
      <c r="A20" t="str">
        <f>B20&amp;" "&amp;MID(C20,1,2)</f>
        <v>WILK La</v>
      </c>
      <c r="B20" t="s">
        <v>145</v>
      </c>
      <c r="C20" t="s">
        <v>27</v>
      </c>
      <c r="D20" t="s">
        <v>60</v>
      </c>
      <c r="E20" s="20">
        <v>1296</v>
      </c>
      <c r="F20">
        <v>1</v>
      </c>
      <c r="H20">
        <v>0</v>
      </c>
    </row>
    <row r="21" spans="1:8">
      <c r="A21" t="str">
        <f>B21&amp;" "&amp;MID(C21,1,2)</f>
        <v>BOUVIER Jé</v>
      </c>
      <c r="B21" t="s">
        <v>5</v>
      </c>
      <c r="C21" t="s">
        <v>28</v>
      </c>
      <c r="D21" t="s">
        <v>66</v>
      </c>
      <c r="E21" s="20">
        <v>1280</v>
      </c>
      <c r="F21">
        <v>1</v>
      </c>
      <c r="G21">
        <v>1</v>
      </c>
      <c r="H21">
        <v>1</v>
      </c>
    </row>
    <row r="22" spans="1:8">
      <c r="A22" t="str">
        <f>B22&amp;" "&amp;MID(C22,1,2)</f>
        <v>LECOURT Sé</v>
      </c>
      <c r="B22" t="s">
        <v>6</v>
      </c>
      <c r="C22" t="s">
        <v>61</v>
      </c>
      <c r="D22" t="s">
        <v>60</v>
      </c>
      <c r="E22" s="20">
        <v>1260</v>
      </c>
      <c r="F22">
        <v>1</v>
      </c>
      <c r="G22">
        <v>1</v>
      </c>
      <c r="H22">
        <v>1</v>
      </c>
    </row>
    <row r="23" spans="1:8">
      <c r="A23" t="str">
        <f>B23&amp;" "&amp;MID(C23,1,2)</f>
        <v>GUITTON Fr</v>
      </c>
      <c r="B23" t="s">
        <v>51</v>
      </c>
      <c r="C23" t="s">
        <v>52</v>
      </c>
      <c r="D23" t="s">
        <v>53</v>
      </c>
      <c r="E23" s="20">
        <v>1259</v>
      </c>
      <c r="G23">
        <v>1</v>
      </c>
      <c r="H23">
        <v>0</v>
      </c>
    </row>
    <row r="24" spans="1:8">
      <c r="A24" t="str">
        <f>B24&amp;" "&amp;MID(C24,1,2)</f>
        <v>PETROONS Pa</v>
      </c>
      <c r="B24" t="s">
        <v>147</v>
      </c>
      <c r="C24" t="s">
        <v>148</v>
      </c>
      <c r="D24" t="s">
        <v>79</v>
      </c>
      <c r="E24" s="20">
        <v>1242</v>
      </c>
      <c r="F24">
        <v>1</v>
      </c>
      <c r="H24">
        <v>0</v>
      </c>
    </row>
    <row r="25" spans="1:8">
      <c r="A25" t="str">
        <f>B25&amp;" "&amp;MID(C25,1,2)</f>
        <v>LINARD La</v>
      </c>
      <c r="B25" t="s">
        <v>7</v>
      </c>
      <c r="C25" t="s">
        <v>27</v>
      </c>
      <c r="D25" t="s">
        <v>57</v>
      </c>
      <c r="E25" s="20">
        <v>1236.01</v>
      </c>
      <c r="F25">
        <v>1</v>
      </c>
      <c r="G25">
        <v>1</v>
      </c>
      <c r="H25">
        <v>1</v>
      </c>
    </row>
    <row r="26" spans="1:8">
      <c r="A26" t="str">
        <f>B26&amp;" "&amp;MID(C26,1,2)</f>
        <v>FAVE Mi</v>
      </c>
      <c r="B26" t="s">
        <v>151</v>
      </c>
      <c r="C26" t="s">
        <v>29</v>
      </c>
      <c r="D26" t="s">
        <v>66</v>
      </c>
      <c r="E26" s="20">
        <v>1236</v>
      </c>
      <c r="F26">
        <v>1</v>
      </c>
      <c r="H26">
        <v>0</v>
      </c>
    </row>
    <row r="27" spans="1:8">
      <c r="A27" t="str">
        <f>B27&amp;" "&amp;MID(C27,1,2)</f>
        <v>LARSON Fr</v>
      </c>
      <c r="B27" t="s">
        <v>233</v>
      </c>
      <c r="C27" t="s">
        <v>152</v>
      </c>
      <c r="D27" t="s">
        <v>63</v>
      </c>
      <c r="E27" s="20">
        <v>1199</v>
      </c>
      <c r="F27">
        <v>1</v>
      </c>
      <c r="H27">
        <v>1</v>
      </c>
    </row>
    <row r="28" spans="1:8">
      <c r="A28" t="str">
        <f>B28&amp;" "&amp;MID(C28,1,2)</f>
        <v>AUBIN Gu</v>
      </c>
      <c r="B28" t="s">
        <v>149</v>
      </c>
      <c r="C28" t="s">
        <v>150</v>
      </c>
      <c r="D28" t="s">
        <v>57</v>
      </c>
      <c r="E28" s="20">
        <v>1183</v>
      </c>
      <c r="F28">
        <v>1</v>
      </c>
      <c r="H28">
        <v>0</v>
      </c>
    </row>
    <row r="29" spans="1:8">
      <c r="A29" t="str">
        <f>B29&amp;" "&amp;MID(C29,1,2)</f>
        <v>LE GRAND St</v>
      </c>
      <c r="B29" t="s">
        <v>285</v>
      </c>
      <c r="C29" t="s">
        <v>48</v>
      </c>
      <c r="D29" t="s">
        <v>66</v>
      </c>
      <c r="E29">
        <v>1160</v>
      </c>
      <c r="H29">
        <v>1</v>
      </c>
    </row>
    <row r="30" spans="1:8">
      <c r="A30" t="str">
        <f>B30&amp;" "&amp;MID(C30,1,2)</f>
        <v>LEGRAND St</v>
      </c>
      <c r="B30" t="s">
        <v>153</v>
      </c>
      <c r="C30" t="s">
        <v>154</v>
      </c>
      <c r="D30" t="s">
        <v>66</v>
      </c>
      <c r="E30" s="20">
        <v>1152</v>
      </c>
      <c r="F30">
        <v>1</v>
      </c>
      <c r="H30">
        <v>0</v>
      </c>
    </row>
    <row r="31" spans="1:8">
      <c r="A31" t="str">
        <f>B31&amp;" "&amp;MID(C31,1,2)</f>
        <v>WOZNIAK Do</v>
      </c>
      <c r="B31" t="s">
        <v>8</v>
      </c>
      <c r="C31" t="s">
        <v>30</v>
      </c>
      <c r="D31" t="s">
        <v>66</v>
      </c>
      <c r="E31" s="20">
        <v>1152.001</v>
      </c>
      <c r="F31">
        <v>1</v>
      </c>
      <c r="G31">
        <v>1</v>
      </c>
      <c r="H31">
        <v>1</v>
      </c>
    </row>
    <row r="32" spans="1:8">
      <c r="A32" t="str">
        <f>B32&amp;" "&amp;MID(C32,1,2)</f>
        <v>ABAD Al</v>
      </c>
      <c r="B32" t="s">
        <v>272</v>
      </c>
      <c r="C32" t="s">
        <v>273</v>
      </c>
      <c r="D32" t="s">
        <v>274</v>
      </c>
      <c r="E32">
        <v>1130</v>
      </c>
      <c r="H32">
        <v>1</v>
      </c>
    </row>
    <row r="33" spans="1:8">
      <c r="A33" t="str">
        <f>B33&amp;" "&amp;MID(C33,1,2)</f>
        <v>BALDASSARI Gi</v>
      </c>
      <c r="B33" t="s">
        <v>55</v>
      </c>
      <c r="C33" t="s">
        <v>56</v>
      </c>
      <c r="D33" t="s">
        <v>57</v>
      </c>
      <c r="E33" s="20">
        <v>1096</v>
      </c>
      <c r="G33">
        <v>1</v>
      </c>
      <c r="H33">
        <v>0</v>
      </c>
    </row>
    <row r="34" spans="1:8">
      <c r="A34" t="str">
        <f>B34&amp;" "&amp;MID(C34,1,2)</f>
        <v>JULE Ga</v>
      </c>
      <c r="B34" t="s">
        <v>77</v>
      </c>
      <c r="C34" t="s">
        <v>78</v>
      </c>
      <c r="D34" t="s">
        <v>53</v>
      </c>
      <c r="E34" s="20">
        <v>1093</v>
      </c>
      <c r="G34">
        <v>1</v>
      </c>
      <c r="H34">
        <v>0</v>
      </c>
    </row>
    <row r="35" spans="1:8">
      <c r="A35" t="str">
        <f>B35&amp;" "&amp;MID(C35,1,2)</f>
        <v>BELASCO Cy</v>
      </c>
      <c r="B35" t="s">
        <v>155</v>
      </c>
      <c r="C35" t="s">
        <v>156</v>
      </c>
      <c r="D35" t="s">
        <v>202</v>
      </c>
      <c r="E35" s="20">
        <v>1081</v>
      </c>
      <c r="F35">
        <v>1</v>
      </c>
      <c r="H35">
        <v>1</v>
      </c>
    </row>
    <row r="36" spans="1:8">
      <c r="A36" t="str">
        <f>B36&amp;" "&amp;MID(C36,1,2)</f>
        <v>FARRE Ol</v>
      </c>
      <c r="B36" t="s">
        <v>59</v>
      </c>
      <c r="C36" t="s">
        <v>62</v>
      </c>
      <c r="D36" t="s">
        <v>63</v>
      </c>
      <c r="E36" s="20">
        <v>1025</v>
      </c>
      <c r="G36">
        <v>1</v>
      </c>
      <c r="H36">
        <v>0</v>
      </c>
    </row>
    <row r="37" spans="1:8">
      <c r="A37" t="str">
        <f>B37&amp;" "&amp;MID(C37,1,2)</f>
        <v>RAYMOND Th</v>
      </c>
      <c r="B37" t="s">
        <v>9</v>
      </c>
      <c r="C37" t="s">
        <v>31</v>
      </c>
      <c r="D37" t="s">
        <v>46</v>
      </c>
      <c r="E37" s="20">
        <v>1014</v>
      </c>
      <c r="F37">
        <v>1</v>
      </c>
      <c r="G37">
        <v>1</v>
      </c>
      <c r="H37">
        <v>1</v>
      </c>
    </row>
    <row r="38" spans="1:8">
      <c r="A38" t="str">
        <f>B38&amp;" "&amp;MID(C38,1,2)</f>
        <v>MAURIN Ad</v>
      </c>
      <c r="B38" t="s">
        <v>257</v>
      </c>
      <c r="C38" t="s">
        <v>25</v>
      </c>
      <c r="D38" t="s">
        <v>201</v>
      </c>
      <c r="E38">
        <v>1010</v>
      </c>
      <c r="H38">
        <v>1</v>
      </c>
    </row>
    <row r="39" spans="1:8">
      <c r="A39" t="str">
        <f>B39&amp;" "&amp;MID(C39,1,2)</f>
        <v>ASTIE Ma</v>
      </c>
      <c r="B39" t="s">
        <v>157</v>
      </c>
      <c r="C39" t="s">
        <v>158</v>
      </c>
      <c r="D39" t="s">
        <v>66</v>
      </c>
      <c r="E39" s="20">
        <v>1007</v>
      </c>
      <c r="F39">
        <v>1</v>
      </c>
      <c r="H39">
        <v>0</v>
      </c>
    </row>
    <row r="40" spans="1:8">
      <c r="A40" t="str">
        <f>B40&amp;" "&amp;MID(C40,1,2)</f>
        <v>DEPEYRE Ma</v>
      </c>
      <c r="B40" t="s">
        <v>70</v>
      </c>
      <c r="C40" t="s">
        <v>71</v>
      </c>
      <c r="D40" t="s">
        <v>53</v>
      </c>
      <c r="E40" s="20">
        <v>1000</v>
      </c>
      <c r="G40">
        <v>1</v>
      </c>
      <c r="H40">
        <v>0</v>
      </c>
    </row>
    <row r="41" spans="1:8">
      <c r="A41" t="str">
        <f>B41&amp;" "&amp;MID(C41,1,2)</f>
        <v>THEVENIAUD Cl</v>
      </c>
      <c r="B41" t="s">
        <v>166</v>
      </c>
      <c r="C41" t="s">
        <v>167</v>
      </c>
      <c r="D41" t="s">
        <v>201</v>
      </c>
      <c r="E41" s="20">
        <v>992</v>
      </c>
      <c r="F41">
        <v>1</v>
      </c>
      <c r="H41">
        <v>1</v>
      </c>
    </row>
    <row r="42" spans="1:8">
      <c r="A42" t="str">
        <f>B42&amp;" "&amp;MID(C42,1,2)</f>
        <v>RIEUSSET Gu</v>
      </c>
      <c r="B42" t="s">
        <v>13</v>
      </c>
      <c r="C42" t="s">
        <v>75</v>
      </c>
      <c r="D42" t="s">
        <v>60</v>
      </c>
      <c r="E42" s="20">
        <v>990</v>
      </c>
      <c r="F42">
        <v>1</v>
      </c>
      <c r="G42">
        <v>1</v>
      </c>
      <c r="H42">
        <v>0</v>
      </c>
    </row>
    <row r="43" spans="1:8">
      <c r="A43" t="str">
        <f>B43&amp;" "&amp;MID(C43,1,2)</f>
        <v>DUBOIS Ka</v>
      </c>
      <c r="B43" t="s">
        <v>12</v>
      </c>
      <c r="C43" t="s">
        <v>35</v>
      </c>
      <c r="D43" t="s">
        <v>66</v>
      </c>
      <c r="E43" s="20">
        <v>988</v>
      </c>
      <c r="F43">
        <v>1</v>
      </c>
      <c r="G43">
        <v>1</v>
      </c>
      <c r="H43">
        <v>0</v>
      </c>
    </row>
    <row r="44" spans="1:8">
      <c r="A44" t="str">
        <f>B44&amp;" "&amp;MID(C44,1,2)</f>
        <v>NGUYEN Ph</v>
      </c>
      <c r="B44" t="s">
        <v>10</v>
      </c>
      <c r="C44" t="s">
        <v>32</v>
      </c>
      <c r="D44" t="s">
        <v>79</v>
      </c>
      <c r="E44" s="20">
        <v>956</v>
      </c>
      <c r="F44">
        <v>1</v>
      </c>
      <c r="G44">
        <v>1</v>
      </c>
      <c r="H44">
        <v>1</v>
      </c>
    </row>
    <row r="45" spans="1:8">
      <c r="A45" t="str">
        <f>B45&amp;" "&amp;MID(C45,1,2)</f>
        <v>MASSART Et</v>
      </c>
      <c r="B45" t="s">
        <v>159</v>
      </c>
      <c r="C45" t="s">
        <v>160</v>
      </c>
      <c r="D45" t="s">
        <v>57</v>
      </c>
      <c r="E45" s="20">
        <v>953</v>
      </c>
      <c r="F45">
        <v>1</v>
      </c>
      <c r="H45">
        <v>0</v>
      </c>
    </row>
    <row r="46" spans="1:8">
      <c r="A46" t="str">
        <f>B46&amp;" "&amp;MID(C46,1,2)</f>
        <v>CORNEJO Al</v>
      </c>
      <c r="B46" t="s">
        <v>14</v>
      </c>
      <c r="C46" t="s">
        <v>36</v>
      </c>
      <c r="D46" t="s">
        <v>76</v>
      </c>
      <c r="E46" s="20">
        <v>934</v>
      </c>
      <c r="F46">
        <v>1</v>
      </c>
      <c r="G46">
        <v>1</v>
      </c>
      <c r="H46">
        <v>0</v>
      </c>
    </row>
    <row r="47" spans="1:8">
      <c r="A47" t="str">
        <f>B47&amp;" "&amp;MID(C47,1,2)</f>
        <v>CONSTRAINT Ch</v>
      </c>
      <c r="B47" t="s">
        <v>161</v>
      </c>
      <c r="C47" t="s">
        <v>33</v>
      </c>
      <c r="D47" t="s">
        <v>60</v>
      </c>
      <c r="E47" s="20">
        <v>924</v>
      </c>
      <c r="F47">
        <v>1</v>
      </c>
      <c r="H47">
        <v>0</v>
      </c>
    </row>
    <row r="48" spans="1:8">
      <c r="A48" t="str">
        <f>B48&amp;" "&amp;MID(C48,1,2)</f>
        <v>ZHU Yu</v>
      </c>
      <c r="B48" t="s">
        <v>11</v>
      </c>
      <c r="C48" t="s">
        <v>34</v>
      </c>
      <c r="D48" t="s">
        <v>46</v>
      </c>
      <c r="E48" s="20">
        <v>920</v>
      </c>
      <c r="F48">
        <v>1</v>
      </c>
      <c r="G48">
        <v>1</v>
      </c>
      <c r="H48">
        <v>0</v>
      </c>
    </row>
    <row r="49" spans="1:8">
      <c r="A49" t="str">
        <f>B49&amp;" "&amp;MID(C49,1,2)</f>
        <v>NGUYEN Kh</v>
      </c>
      <c r="B49" t="s">
        <v>10</v>
      </c>
      <c r="C49" t="s">
        <v>119</v>
      </c>
      <c r="D49" t="s">
        <v>79</v>
      </c>
      <c r="E49" s="20">
        <v>889</v>
      </c>
      <c r="F49">
        <v>1</v>
      </c>
      <c r="G49">
        <v>1</v>
      </c>
      <c r="H49">
        <v>1</v>
      </c>
    </row>
    <row r="50" spans="1:8">
      <c r="A50" t="str">
        <f>B50&amp;" "&amp;MID(C50,1,2)</f>
        <v>PAULET Pa</v>
      </c>
      <c r="B50" t="s">
        <v>249</v>
      </c>
      <c r="C50" t="s">
        <v>141</v>
      </c>
      <c r="D50" t="s">
        <v>66</v>
      </c>
      <c r="E50">
        <v>870</v>
      </c>
      <c r="H50">
        <v>1</v>
      </c>
    </row>
    <row r="51" spans="1:8">
      <c r="A51" t="str">
        <f>B51&amp;" "&amp;MID(C51,1,2)</f>
        <v>CAMPOS Sa</v>
      </c>
      <c r="B51" t="s">
        <v>73</v>
      </c>
      <c r="C51" t="s">
        <v>74</v>
      </c>
      <c r="D51" t="s">
        <v>57</v>
      </c>
      <c r="E51" s="20">
        <v>868</v>
      </c>
      <c r="G51">
        <v>1</v>
      </c>
      <c r="H51">
        <v>1</v>
      </c>
    </row>
    <row r="52" spans="1:8">
      <c r="A52" t="str">
        <f>B52&amp;" "&amp;MID(C52,1,2)</f>
        <v>CAPEZ Mi</v>
      </c>
      <c r="B52" t="s">
        <v>16</v>
      </c>
      <c r="C52" t="s">
        <v>29</v>
      </c>
      <c r="D52" t="s">
        <v>66</v>
      </c>
      <c r="E52" s="20">
        <v>862</v>
      </c>
      <c r="F52">
        <v>1</v>
      </c>
      <c r="G52">
        <v>1</v>
      </c>
      <c r="H52">
        <v>1</v>
      </c>
    </row>
    <row r="53" spans="1:8">
      <c r="A53" t="str">
        <f>B53&amp;" "&amp;MID(C53,1,2)</f>
        <v>ERB Lu</v>
      </c>
      <c r="B53" t="s">
        <v>168</v>
      </c>
      <c r="C53" t="s">
        <v>169</v>
      </c>
      <c r="D53" t="s">
        <v>201</v>
      </c>
      <c r="E53" s="20">
        <v>856</v>
      </c>
      <c r="F53">
        <v>1</v>
      </c>
      <c r="H53">
        <v>1</v>
      </c>
    </row>
    <row r="54" spans="1:8">
      <c r="A54" t="str">
        <f>B54&amp;" "&amp;MID(C54,1,2)</f>
        <v>MASSART Da</v>
      </c>
      <c r="B54" t="s">
        <v>159</v>
      </c>
      <c r="C54" t="s">
        <v>170</v>
      </c>
      <c r="D54" t="s">
        <v>57</v>
      </c>
      <c r="E54" s="20">
        <v>835</v>
      </c>
      <c r="F54">
        <v>1</v>
      </c>
      <c r="H54">
        <v>0</v>
      </c>
    </row>
    <row r="55" spans="1:8">
      <c r="A55" t="str">
        <f>B55&amp;" "&amp;MID(C55,1,2)</f>
        <v>VALANTIN Ré</v>
      </c>
      <c r="B55" t="s">
        <v>172</v>
      </c>
      <c r="C55" t="s">
        <v>210</v>
      </c>
      <c r="D55" t="s">
        <v>63</v>
      </c>
      <c r="E55" s="20">
        <v>830</v>
      </c>
      <c r="F55">
        <v>1</v>
      </c>
      <c r="H55">
        <v>0</v>
      </c>
    </row>
    <row r="56" spans="1:8">
      <c r="A56" t="str">
        <f>B56&amp;" "&amp;MID(C56,1,2)</f>
        <v>LEON Je</v>
      </c>
      <c r="B56" t="s">
        <v>116</v>
      </c>
      <c r="C56" t="s">
        <v>117</v>
      </c>
      <c r="D56" t="s">
        <v>53</v>
      </c>
      <c r="E56" s="20">
        <v>812</v>
      </c>
      <c r="G56">
        <v>1</v>
      </c>
      <c r="H56">
        <v>0</v>
      </c>
    </row>
    <row r="57" spans="1:8">
      <c r="A57" t="str">
        <f>B57&amp;" "&amp;MID(C57,1,2)</f>
        <v>AUFSCHNEIDER Re</v>
      </c>
      <c r="B57" t="s">
        <v>118</v>
      </c>
      <c r="C57" t="s">
        <v>171</v>
      </c>
      <c r="D57" t="s">
        <v>66</v>
      </c>
      <c r="E57" s="20">
        <v>808</v>
      </c>
      <c r="F57">
        <v>1</v>
      </c>
      <c r="G57">
        <v>1</v>
      </c>
      <c r="H57">
        <v>1</v>
      </c>
    </row>
    <row r="58" spans="1:8">
      <c r="A58" t="str">
        <f>B58&amp;" "&amp;MID(C58,1,2)</f>
        <v>VERDIER Hu</v>
      </c>
      <c r="B58" t="s">
        <v>17</v>
      </c>
      <c r="C58" t="s">
        <v>37</v>
      </c>
      <c r="D58" t="s">
        <v>66</v>
      </c>
      <c r="E58" s="20">
        <v>801</v>
      </c>
      <c r="F58">
        <v>1</v>
      </c>
      <c r="G58">
        <v>1</v>
      </c>
      <c r="H58">
        <v>1</v>
      </c>
    </row>
    <row r="59" spans="1:8">
      <c r="A59" t="str">
        <f>B59&amp;" "&amp;MID(C59,1,2)</f>
        <v>DUFOUR Fr</v>
      </c>
      <c r="B59" t="s">
        <v>64</v>
      </c>
      <c r="C59" t="s">
        <v>120</v>
      </c>
      <c r="D59" t="s">
        <v>57</v>
      </c>
      <c r="E59" s="20">
        <v>797</v>
      </c>
      <c r="G59">
        <v>1</v>
      </c>
      <c r="H59">
        <v>0</v>
      </c>
    </row>
    <row r="60" spans="1:8">
      <c r="A60" t="str">
        <f>B60&amp;" "&amp;MID(C60,1,2)</f>
        <v>MARTIN Cl</v>
      </c>
      <c r="B60" t="s">
        <v>174</v>
      </c>
      <c r="C60" t="s">
        <v>269</v>
      </c>
      <c r="D60" t="s">
        <v>66</v>
      </c>
      <c r="E60">
        <v>786</v>
      </c>
      <c r="H60">
        <v>1</v>
      </c>
    </row>
    <row r="61" spans="1:8">
      <c r="A61" t="str">
        <f>B61&amp;" "&amp;MID(C61,1,2)</f>
        <v>PERROTIN Er</v>
      </c>
      <c r="B61" t="s">
        <v>162</v>
      </c>
      <c r="C61" t="s">
        <v>135</v>
      </c>
      <c r="D61" t="s">
        <v>60</v>
      </c>
      <c r="E61" s="20">
        <v>786</v>
      </c>
      <c r="F61">
        <v>1</v>
      </c>
      <c r="H61">
        <v>0</v>
      </c>
    </row>
    <row r="62" spans="1:8">
      <c r="A62" t="str">
        <f>B62&amp;" "&amp;MID(C62,1,2)</f>
        <v>PORCHAIRE Jé</v>
      </c>
      <c r="B62" t="s">
        <v>15</v>
      </c>
      <c r="C62" t="s">
        <v>28</v>
      </c>
      <c r="D62" t="s">
        <v>66</v>
      </c>
      <c r="E62" s="20">
        <v>778</v>
      </c>
      <c r="F62">
        <v>1</v>
      </c>
      <c r="G62">
        <v>1</v>
      </c>
      <c r="H62">
        <v>1</v>
      </c>
    </row>
    <row r="63" spans="1:8">
      <c r="A63" t="str">
        <f>B63&amp;" "&amp;MID(C63,1,2)</f>
        <v>POTTECHER Je</v>
      </c>
      <c r="B63" t="s">
        <v>290</v>
      </c>
      <c r="C63" t="s">
        <v>123</v>
      </c>
      <c r="D63" t="s">
        <v>66</v>
      </c>
      <c r="E63">
        <v>684</v>
      </c>
      <c r="H63">
        <v>1</v>
      </c>
    </row>
    <row r="64" spans="1:8">
      <c r="A64" t="str">
        <f>B64&amp;" "&amp;MID(C64,1,2)</f>
        <v>LINARD Ma</v>
      </c>
      <c r="B64" t="s">
        <v>7</v>
      </c>
      <c r="C64" t="s">
        <v>38</v>
      </c>
      <c r="D64" t="s">
        <v>46</v>
      </c>
      <c r="E64" s="20">
        <v>682</v>
      </c>
      <c r="F64">
        <v>1</v>
      </c>
      <c r="G64">
        <v>1</v>
      </c>
      <c r="H64">
        <v>0</v>
      </c>
    </row>
    <row r="65" spans="1:8">
      <c r="A65" t="str">
        <f>B65&amp;" "&amp;MID(C65,1,2)</f>
        <v>CATALLON Th</v>
      </c>
      <c r="B65" t="s">
        <v>240</v>
      </c>
      <c r="C65" t="s">
        <v>31</v>
      </c>
      <c r="D65" t="s">
        <v>291</v>
      </c>
      <c r="E65">
        <v>670</v>
      </c>
      <c r="H65">
        <v>1</v>
      </c>
    </row>
    <row r="66" spans="1:8">
      <c r="A66" t="str">
        <f>B66&amp;" "&amp;MID(C66,1,2)</f>
        <v>COMBERNOUX An</v>
      </c>
      <c r="B66" t="s">
        <v>18</v>
      </c>
      <c r="C66" t="s">
        <v>39</v>
      </c>
      <c r="D66" t="s">
        <v>57</v>
      </c>
      <c r="E66" s="20">
        <v>667</v>
      </c>
      <c r="F66">
        <v>1</v>
      </c>
      <c r="G66">
        <v>1</v>
      </c>
      <c r="H66">
        <v>1</v>
      </c>
    </row>
    <row r="67" spans="1:8">
      <c r="A67" t="str">
        <f>B67&amp;" "&amp;MID(C67,1,2)</f>
        <v>BANCO Ev</v>
      </c>
      <c r="B67" t="s">
        <v>20</v>
      </c>
      <c r="C67" t="s">
        <v>115</v>
      </c>
      <c r="D67" t="s">
        <v>46</v>
      </c>
      <c r="E67" s="20">
        <v>665</v>
      </c>
      <c r="F67">
        <v>1</v>
      </c>
      <c r="G67">
        <v>1</v>
      </c>
      <c r="H67">
        <v>1</v>
      </c>
    </row>
    <row r="68" spans="1:8">
      <c r="A68" t="str">
        <f>B68&amp;" "&amp;MID(C68,1,2)</f>
        <v>PEREZ Es</v>
      </c>
      <c r="B68" t="s">
        <v>47</v>
      </c>
      <c r="C68" t="s">
        <v>114</v>
      </c>
      <c r="D68" s="6" t="s">
        <v>113</v>
      </c>
      <c r="E68" s="20">
        <v>642</v>
      </c>
      <c r="G68">
        <v>1</v>
      </c>
      <c r="H68">
        <v>0</v>
      </c>
    </row>
    <row r="69" spans="1:8">
      <c r="A69" t="str">
        <f>B69&amp;" "&amp;MID(C69,1,2)</f>
        <v>DENEUFVE Ma</v>
      </c>
      <c r="B69" t="s">
        <v>164</v>
      </c>
      <c r="C69" t="s">
        <v>165</v>
      </c>
      <c r="D69" t="s">
        <v>66</v>
      </c>
      <c r="E69" s="20">
        <v>641</v>
      </c>
      <c r="F69">
        <v>1</v>
      </c>
      <c r="H69">
        <v>0</v>
      </c>
    </row>
    <row r="70" spans="1:8">
      <c r="A70" t="str">
        <f>B70&amp;" "&amp;MID(C70,1,2)</f>
        <v>MARCE Lu</v>
      </c>
      <c r="B70" t="s">
        <v>22</v>
      </c>
      <c r="C70" t="s">
        <v>42</v>
      </c>
      <c r="D70" t="s">
        <v>63</v>
      </c>
      <c r="E70" s="20">
        <v>637</v>
      </c>
      <c r="F70">
        <v>1</v>
      </c>
      <c r="G70">
        <v>1</v>
      </c>
      <c r="H70">
        <v>1</v>
      </c>
    </row>
    <row r="71" spans="1:8">
      <c r="A71" t="str">
        <f>B71&amp;" "&amp;MID(C71,1,2)</f>
        <v>SALOMOVICI Ca</v>
      </c>
      <c r="B71" t="s">
        <v>21</v>
      </c>
      <c r="C71" t="s">
        <v>121</v>
      </c>
      <c r="D71" t="s">
        <v>66</v>
      </c>
      <c r="E71" s="20">
        <v>602</v>
      </c>
      <c r="F71">
        <v>1</v>
      </c>
      <c r="G71">
        <v>1</v>
      </c>
      <c r="H71">
        <v>0</v>
      </c>
    </row>
    <row r="72" spans="1:8">
      <c r="A72" t="str">
        <f>B72&amp;" "&amp;MID(C72,1,2)</f>
        <v>DAVID Ni</v>
      </c>
      <c r="B72" t="s">
        <v>173</v>
      </c>
      <c r="C72" t="s">
        <v>41</v>
      </c>
      <c r="E72">
        <v>600</v>
      </c>
      <c r="F72">
        <v>1</v>
      </c>
      <c r="H72">
        <v>0</v>
      </c>
    </row>
    <row r="73" spans="1:8">
      <c r="A73" t="str">
        <f>B73&amp;" "&amp;MID(C73,1,2)</f>
        <v>MEDARD Gw</v>
      </c>
      <c r="B73" t="s">
        <v>178</v>
      </c>
      <c r="C73" t="s">
        <v>179</v>
      </c>
      <c r="D73" t="s">
        <v>200</v>
      </c>
      <c r="E73" s="20">
        <v>599</v>
      </c>
      <c r="F73">
        <v>1</v>
      </c>
      <c r="H73">
        <v>0</v>
      </c>
    </row>
    <row r="74" spans="1:8">
      <c r="A74" t="str">
        <f>B74&amp;" "&amp;MID(C74,1,2)</f>
        <v>MARTIN Wi</v>
      </c>
      <c r="B74" t="s">
        <v>174</v>
      </c>
      <c r="C74" t="s">
        <v>175</v>
      </c>
      <c r="D74" t="s">
        <v>46</v>
      </c>
      <c r="E74" s="20">
        <v>587</v>
      </c>
      <c r="F74">
        <v>1</v>
      </c>
      <c r="H74">
        <v>1</v>
      </c>
    </row>
    <row r="75" spans="1:8">
      <c r="A75" t="str">
        <f>B75&amp;" "&amp;MID(C75,1,2)</f>
        <v>BOINET Ro</v>
      </c>
      <c r="B75" t="s">
        <v>19</v>
      </c>
      <c r="C75" t="s">
        <v>40</v>
      </c>
      <c r="D75" t="s">
        <v>66</v>
      </c>
      <c r="E75" s="20">
        <v>578</v>
      </c>
      <c r="F75">
        <v>1</v>
      </c>
      <c r="G75">
        <v>1</v>
      </c>
      <c r="H75">
        <v>0</v>
      </c>
    </row>
    <row r="76" spans="1:8">
      <c r="A76" t="str">
        <f>B76&amp;" "&amp;MID(C76,1,2)</f>
        <v>LAVERGE Do</v>
      </c>
      <c r="B76" t="s">
        <v>176</v>
      </c>
      <c r="C76" t="s">
        <v>177</v>
      </c>
      <c r="D76" t="s">
        <v>66</v>
      </c>
      <c r="E76" s="20">
        <v>576</v>
      </c>
      <c r="F76">
        <v>1</v>
      </c>
      <c r="H76">
        <v>0</v>
      </c>
    </row>
    <row r="77" spans="1:8">
      <c r="A77" t="str">
        <f>B77&amp;" "&amp;MID(C77,1,2)</f>
        <v>CARMONA Se</v>
      </c>
      <c r="B77" t="s">
        <v>180</v>
      </c>
      <c r="C77" t="s">
        <v>146</v>
      </c>
      <c r="D77" t="s">
        <v>200</v>
      </c>
      <c r="E77" s="20">
        <v>571</v>
      </c>
      <c r="F77">
        <v>1</v>
      </c>
      <c r="H77">
        <v>0</v>
      </c>
    </row>
    <row r="78" spans="1:8">
      <c r="A78" t="str">
        <f>B78&amp;" "&amp;MID(C78,1,2)</f>
        <v>REYNAUD Me</v>
      </c>
      <c r="B78" t="s">
        <v>187</v>
      </c>
      <c r="C78" t="s">
        <v>139</v>
      </c>
      <c r="D78" t="s">
        <v>66</v>
      </c>
      <c r="E78" s="20">
        <v>544</v>
      </c>
      <c r="F78">
        <v>1</v>
      </c>
      <c r="H78">
        <v>0</v>
      </c>
    </row>
    <row r="79" spans="1:8">
      <c r="A79" t="str">
        <f>B79&amp;" "&amp;MID(C79,1,2)</f>
        <v>LECOLLIER Ni</v>
      </c>
      <c r="B79" t="s">
        <v>4</v>
      </c>
      <c r="C79" t="s">
        <v>41</v>
      </c>
      <c r="D79" t="s">
        <v>58</v>
      </c>
      <c r="E79" s="20">
        <v>528</v>
      </c>
      <c r="F79">
        <v>1</v>
      </c>
      <c r="G79">
        <v>1</v>
      </c>
      <c r="H79">
        <v>1</v>
      </c>
    </row>
    <row r="80" spans="1:8">
      <c r="A80" t="str">
        <f>B80&amp;" "&amp;MID(C80,1,2)</f>
        <v>LABORD Jé</v>
      </c>
      <c r="B80" t="s">
        <v>72</v>
      </c>
      <c r="C80" t="s">
        <v>28</v>
      </c>
      <c r="D80" t="s">
        <v>57</v>
      </c>
      <c r="E80" s="20">
        <v>515</v>
      </c>
      <c r="F80">
        <v>1</v>
      </c>
      <c r="G80">
        <v>1</v>
      </c>
      <c r="H80">
        <v>1</v>
      </c>
    </row>
    <row r="81" spans="1:8">
      <c r="A81" t="str">
        <f>B81&amp;" "&amp;MID(C81,1,2)</f>
        <v>CAMPOY Cl</v>
      </c>
      <c r="B81" t="s">
        <v>185</v>
      </c>
      <c r="C81" t="s">
        <v>186</v>
      </c>
      <c r="D81" t="s">
        <v>66</v>
      </c>
      <c r="E81" s="20">
        <v>510</v>
      </c>
      <c r="F81">
        <v>1</v>
      </c>
      <c r="H81">
        <v>1</v>
      </c>
    </row>
    <row r="82" spans="1:8">
      <c r="A82" t="str">
        <f>B82&amp;" "&amp;MID(C82,1,2)</f>
        <v>ESCOUTE Je</v>
      </c>
      <c r="B82" t="s">
        <v>122</v>
      </c>
      <c r="C82" t="s">
        <v>123</v>
      </c>
      <c r="D82" t="s">
        <v>66</v>
      </c>
      <c r="E82" s="20">
        <v>502</v>
      </c>
      <c r="G82">
        <v>1</v>
      </c>
      <c r="H82">
        <v>1</v>
      </c>
    </row>
    <row r="83" spans="1:8">
      <c r="A83" t="str">
        <f>B83&amp;" "&amp;MID(C83,1,2)</f>
        <v>ANGLADE Th</v>
      </c>
      <c r="B83" t="s">
        <v>238</v>
      </c>
      <c r="C83" t="s">
        <v>292</v>
      </c>
      <c r="E83">
        <v>500.32</v>
      </c>
      <c r="H83">
        <v>1</v>
      </c>
    </row>
    <row r="84" spans="1:8">
      <c r="A84" t="str">
        <f>B84&amp;" "&amp;MID(C84,1,2)</f>
        <v>PERRON Ki</v>
      </c>
      <c r="B84" t="s">
        <v>237</v>
      </c>
      <c r="C84" t="s">
        <v>293</v>
      </c>
      <c r="E84">
        <v>500.31</v>
      </c>
      <c r="H84">
        <v>1</v>
      </c>
    </row>
    <row r="85" spans="1:8">
      <c r="A85" t="str">
        <f>B85&amp;" "&amp;MID(C85,1,2)</f>
        <v>PERRON Us</v>
      </c>
      <c r="B85" t="s">
        <v>237</v>
      </c>
      <c r="C85" t="s">
        <v>294</v>
      </c>
      <c r="E85">
        <v>500.3</v>
      </c>
      <c r="H85">
        <v>1</v>
      </c>
    </row>
    <row r="86" spans="1:8">
      <c r="A86" t="str">
        <f>B86&amp;" "&amp;MID(C86,1,2)</f>
        <v>YVANEZ Lu</v>
      </c>
      <c r="B86" t="s">
        <v>206</v>
      </c>
      <c r="C86" t="s">
        <v>183</v>
      </c>
      <c r="D86" t="s">
        <v>66</v>
      </c>
      <c r="E86" s="20">
        <v>500.02</v>
      </c>
      <c r="F86">
        <v>1</v>
      </c>
      <c r="H86">
        <v>0</v>
      </c>
    </row>
    <row r="87" spans="1:8">
      <c r="A87" t="str">
        <f>B87&amp;" "&amp;MID(C87,1,2)</f>
        <v>YVANEZ Je</v>
      </c>
      <c r="B87" t="s">
        <v>206</v>
      </c>
      <c r="C87" t="s">
        <v>163</v>
      </c>
      <c r="E87" s="20">
        <v>500.01900000000001</v>
      </c>
      <c r="F87">
        <v>1</v>
      </c>
      <c r="H87">
        <v>0</v>
      </c>
    </row>
    <row r="88" spans="1:8">
      <c r="A88" t="str">
        <f>B88&amp;" "&amp;MID(C88,1,2)</f>
        <v>YVANEZ Ja</v>
      </c>
      <c r="B88" t="s">
        <v>206</v>
      </c>
      <c r="C88" t="s">
        <v>182</v>
      </c>
      <c r="D88" t="s">
        <v>66</v>
      </c>
      <c r="E88" s="20">
        <v>500.01799999999997</v>
      </c>
      <c r="F88">
        <v>1</v>
      </c>
      <c r="H88">
        <v>0</v>
      </c>
    </row>
    <row r="89" spans="1:8">
      <c r="A89" t="str">
        <f>B89&amp;" "&amp;MID(C89,1,2)</f>
        <v>YVANEZ Ca</v>
      </c>
      <c r="B89" t="s">
        <v>206</v>
      </c>
      <c r="C89" t="s">
        <v>184</v>
      </c>
      <c r="E89" s="20">
        <v>500.017</v>
      </c>
      <c r="F89">
        <v>1</v>
      </c>
      <c r="H89">
        <v>0</v>
      </c>
    </row>
    <row r="90" spans="1:8">
      <c r="A90" t="str">
        <f>B90&amp;" "&amp;MID(C90,1,2)</f>
        <v>STIOUI Mi</v>
      </c>
      <c r="B90" t="s">
        <v>197</v>
      </c>
      <c r="C90" t="s">
        <v>137</v>
      </c>
      <c r="E90">
        <v>500.01600000000002</v>
      </c>
      <c r="F90">
        <v>1</v>
      </c>
      <c r="H90">
        <v>0</v>
      </c>
    </row>
    <row r="91" spans="1:8">
      <c r="A91" t="str">
        <f>B91&amp;" "&amp;MID(C91,1,2)</f>
        <v>STIOUI Ad</v>
      </c>
      <c r="B91" t="s">
        <v>197</v>
      </c>
      <c r="C91" t="s">
        <v>199</v>
      </c>
      <c r="E91">
        <v>500.01499999999999</v>
      </c>
      <c r="F91">
        <v>1</v>
      </c>
      <c r="H91">
        <v>0</v>
      </c>
    </row>
    <row r="92" spans="1:8">
      <c r="A92" t="str">
        <f>B92&amp;" "&amp;MID(C92,1,2)</f>
        <v>STIOUI Aa</v>
      </c>
      <c r="B92" t="s">
        <v>197</v>
      </c>
      <c r="C92" t="s">
        <v>198</v>
      </c>
      <c r="E92">
        <v>500.01400000000001</v>
      </c>
      <c r="F92">
        <v>1</v>
      </c>
      <c r="H92">
        <v>0</v>
      </c>
    </row>
    <row r="93" spans="1:8">
      <c r="A93" t="str">
        <f>B93&amp;" "&amp;MID(C93,1,2)</f>
        <v>SELLIER Ch</v>
      </c>
      <c r="B93" t="s">
        <v>23</v>
      </c>
      <c r="C93" t="s">
        <v>33</v>
      </c>
      <c r="D93" t="s">
        <v>66</v>
      </c>
      <c r="E93" s="20">
        <v>500.01299999999998</v>
      </c>
      <c r="F93">
        <v>1</v>
      </c>
      <c r="G93">
        <v>1</v>
      </c>
      <c r="H93">
        <v>1</v>
      </c>
    </row>
    <row r="94" spans="1:8">
      <c r="A94" t="str">
        <f>B94&amp;" "&amp;MID(C94,1,2)</f>
        <v>SANTINO Ky</v>
      </c>
      <c r="B94" t="s">
        <v>128</v>
      </c>
      <c r="C94" t="s">
        <v>127</v>
      </c>
      <c r="D94" t="s">
        <v>58</v>
      </c>
      <c r="E94" s="20">
        <v>500.012</v>
      </c>
      <c r="G94">
        <v>1</v>
      </c>
      <c r="H94">
        <v>0</v>
      </c>
    </row>
    <row r="95" spans="1:8">
      <c r="A95" t="str">
        <f>B95&amp;" "&amp;MID(C95,1,2)</f>
        <v>SALOMOVICI Fr</v>
      </c>
      <c r="B95" t="s">
        <v>21</v>
      </c>
      <c r="C95" t="s">
        <v>129</v>
      </c>
      <c r="D95" t="s">
        <v>66</v>
      </c>
      <c r="E95" s="20">
        <v>500.01100000000002</v>
      </c>
      <c r="G95">
        <v>1</v>
      </c>
      <c r="H95">
        <v>0</v>
      </c>
    </row>
    <row r="96" spans="1:8">
      <c r="A96" t="str">
        <f>B96&amp;" "&amp;MID(C96,1,2)</f>
        <v>RIGAUD Ky</v>
      </c>
      <c r="B96" t="s">
        <v>126</v>
      </c>
      <c r="C96" t="s">
        <v>127</v>
      </c>
      <c r="D96" t="s">
        <v>58</v>
      </c>
      <c r="E96" s="20">
        <v>500.01</v>
      </c>
      <c r="G96">
        <v>1</v>
      </c>
      <c r="H96">
        <v>0</v>
      </c>
    </row>
    <row r="97" spans="1:8">
      <c r="A97" t="str">
        <f>B97&amp;" "&amp;MID(C97,1,2)</f>
        <v>RIGAUD Fr</v>
      </c>
      <c r="B97" t="s">
        <v>126</v>
      </c>
      <c r="C97" t="s">
        <v>120</v>
      </c>
      <c r="D97" t="s">
        <v>58</v>
      </c>
      <c r="E97" s="20">
        <v>500.00900000000001</v>
      </c>
      <c r="G97">
        <v>1</v>
      </c>
      <c r="H97">
        <v>0</v>
      </c>
    </row>
    <row r="98" spans="1:8">
      <c r="A98" t="str">
        <f>B98&amp;" "&amp;MID(C98,1,2)</f>
        <v>RAVINEL Ju</v>
      </c>
      <c r="B98" t="s">
        <v>190</v>
      </c>
      <c r="C98" t="s">
        <v>191</v>
      </c>
      <c r="D98" t="s">
        <v>200</v>
      </c>
      <c r="E98" s="20">
        <v>500.00799999999998</v>
      </c>
      <c r="F98">
        <v>1</v>
      </c>
      <c r="H98">
        <v>0</v>
      </c>
    </row>
    <row r="99" spans="1:8">
      <c r="A99" t="str">
        <f>B99&amp;" "&amp;MID(C99,1,2)</f>
        <v>MEUNIER Gé</v>
      </c>
      <c r="B99" t="s">
        <v>124</v>
      </c>
      <c r="C99" t="s">
        <v>125</v>
      </c>
      <c r="E99" s="20">
        <v>500.00700000000001</v>
      </c>
      <c r="G99">
        <v>1</v>
      </c>
      <c r="H99">
        <v>0</v>
      </c>
    </row>
    <row r="100" spans="1:8">
      <c r="A100" t="str">
        <f>B100&amp;" "&amp;MID(C100,1,2)</f>
        <v>LELOU Da</v>
      </c>
      <c r="B100" t="s">
        <v>194</v>
      </c>
      <c r="C100" t="s">
        <v>144</v>
      </c>
      <c r="E100">
        <v>500.00599999999997</v>
      </c>
      <c r="F100">
        <v>1</v>
      </c>
      <c r="H100">
        <v>0</v>
      </c>
    </row>
    <row r="101" spans="1:8">
      <c r="A101" t="str">
        <f>B101&amp;" "&amp;MID(C101,1,2)</f>
        <v>LEGRAND El</v>
      </c>
      <c r="B101" t="s">
        <v>153</v>
      </c>
      <c r="C101" t="s">
        <v>181</v>
      </c>
      <c r="D101" t="s">
        <v>66</v>
      </c>
      <c r="E101" s="20">
        <v>500.005</v>
      </c>
      <c r="F101">
        <v>1</v>
      </c>
      <c r="H101">
        <v>0</v>
      </c>
    </row>
    <row r="102" spans="1:8">
      <c r="A102" t="str">
        <f>B102&amp;" "&amp;MID(C102,1,2)</f>
        <v>GUIARD Di</v>
      </c>
      <c r="B102" t="s">
        <v>24</v>
      </c>
      <c r="C102" t="s">
        <v>43</v>
      </c>
      <c r="D102" t="s">
        <v>66</v>
      </c>
      <c r="E102" s="20">
        <v>500.00400000000002</v>
      </c>
      <c r="F102">
        <v>1</v>
      </c>
      <c r="G102">
        <v>1</v>
      </c>
      <c r="H102">
        <v>1</v>
      </c>
    </row>
    <row r="103" spans="1:8">
      <c r="A103" t="str">
        <f>B103&amp;" "&amp;MID(C103,1,2)</f>
        <v>CODOU Go</v>
      </c>
      <c r="B103" t="s">
        <v>192</v>
      </c>
      <c r="C103" t="s">
        <v>193</v>
      </c>
      <c r="E103">
        <v>500.00299999999999</v>
      </c>
      <c r="F103">
        <v>1</v>
      </c>
      <c r="H103">
        <v>0</v>
      </c>
    </row>
    <row r="104" spans="1:8">
      <c r="A104" t="str">
        <f>B104&amp;" "&amp;MID(C104,1,2)</f>
        <v>BERTAUX Ba</v>
      </c>
      <c r="B104" t="s">
        <v>195</v>
      </c>
      <c r="C104" t="s">
        <v>196</v>
      </c>
      <c r="E104">
        <v>500.00200000000001</v>
      </c>
      <c r="F104">
        <v>1</v>
      </c>
      <c r="H104">
        <v>0</v>
      </c>
    </row>
    <row r="105" spans="1:8">
      <c r="A105" t="str">
        <f>B105&amp;" "&amp;MID(C105,1,2)</f>
        <v>ALLAOUI Je</v>
      </c>
      <c r="B105" t="s">
        <v>188</v>
      </c>
      <c r="C105" t="s">
        <v>189</v>
      </c>
      <c r="E105">
        <v>500.00099999999998</v>
      </c>
      <c r="F105">
        <v>1</v>
      </c>
      <c r="H105">
        <v>0</v>
      </c>
    </row>
    <row r="106" spans="1:8">
      <c r="A106" t="str">
        <f t="shared" ref="A66:A120" si="0">B106&amp;" "&amp;MID(C106,1,2)</f>
        <v xml:space="preserve"> </v>
      </c>
    </row>
    <row r="107" spans="1:8">
      <c r="A107" t="str">
        <f t="shared" si="0"/>
        <v xml:space="preserve"> </v>
      </c>
    </row>
    <row r="108" spans="1:8">
      <c r="A108" t="str">
        <f t="shared" si="0"/>
        <v xml:space="preserve"> </v>
      </c>
    </row>
    <row r="109" spans="1:8">
      <c r="A109" t="str">
        <f t="shared" si="0"/>
        <v xml:space="preserve"> </v>
      </c>
    </row>
    <row r="110" spans="1:8">
      <c r="A110" t="str">
        <f t="shared" si="0"/>
        <v xml:space="preserve"> </v>
      </c>
    </row>
    <row r="111" spans="1:8">
      <c r="A111" t="str">
        <f t="shared" si="0"/>
        <v xml:space="preserve"> </v>
      </c>
    </row>
    <row r="112" spans="1:8">
      <c r="A112" t="str">
        <f t="shared" si="0"/>
        <v xml:space="preserve"> </v>
      </c>
    </row>
    <row r="113" spans="1:1">
      <c r="A113" t="str">
        <f t="shared" si="0"/>
        <v xml:space="preserve"> </v>
      </c>
    </row>
    <row r="114" spans="1:1">
      <c r="A114" t="str">
        <f t="shared" si="0"/>
        <v xml:space="preserve"> </v>
      </c>
    </row>
    <row r="115" spans="1:1">
      <c r="A115" t="str">
        <f t="shared" si="0"/>
        <v xml:space="preserve"> </v>
      </c>
    </row>
    <row r="116" spans="1:1">
      <c r="A116" t="str">
        <f t="shared" si="0"/>
        <v xml:space="preserve"> </v>
      </c>
    </row>
    <row r="117" spans="1:1">
      <c r="A117" t="str">
        <f t="shared" si="0"/>
        <v xml:space="preserve"> </v>
      </c>
    </row>
    <row r="118" spans="1:1">
      <c r="A118" t="str">
        <f t="shared" si="0"/>
        <v xml:space="preserve"> </v>
      </c>
    </row>
    <row r="119" spans="1:1">
      <c r="A119" t="str">
        <f t="shared" si="0"/>
        <v xml:space="preserve"> </v>
      </c>
    </row>
    <row r="120" spans="1:1">
      <c r="A120" t="str">
        <f t="shared" si="0"/>
        <v xml:space="preserve"> </v>
      </c>
    </row>
  </sheetData>
  <autoFilter ref="E1:I91"/>
  <sortState ref="A2:H105">
    <sortCondition descending="1" ref="E2:E105"/>
    <sortCondition ref="A2:A105"/>
  </sortState>
  <dataConsolidate/>
  <hyperlinks>
    <hyperlink ref="D11" r:id="rId1" display="http://www.fftt.com/site/structures/by-number?number_id=13340060&amp;categorie=s"/>
    <hyperlink ref="D36" r:id="rId2" display="http://www.fftt.com/site/structures/by-number?number_id=13340059&amp;categorie=v2"/>
    <hyperlink ref="D70" r:id="rId3" display="http://www.fftt.com/site/structures/by-number?number_id=13340059&amp;categorie=v2"/>
    <hyperlink ref="D27" r:id="rId4" display="http://www.fftt.com/site/structures/by-number?number_id=13340059&amp;categorie=v2"/>
    <hyperlink ref="D55" r:id="rId5" display="http://www.fftt.com/site/structures/by-number?number_id=13340059&amp;categorie=v2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M8" sqref="M8"/>
    </sheetView>
  </sheetViews>
  <sheetFormatPr baseColWidth="10" defaultColWidth="9" defaultRowHeight="14.25"/>
  <cols>
    <col min="1" max="1" width="12.75" customWidth="1"/>
    <col min="2" max="2" width="20.75" bestFit="1" customWidth="1"/>
    <col min="3" max="3" width="6" customWidth="1"/>
    <col min="4" max="4" width="10.375" customWidth="1"/>
    <col min="5" max="5" width="10.625" bestFit="1" customWidth="1"/>
    <col min="6" max="6" width="15.125" bestFit="1" customWidth="1"/>
    <col min="7" max="7" width="10.5" bestFit="1" customWidth="1"/>
    <col min="8" max="8" width="23.75" bestFit="1" customWidth="1"/>
    <col min="9" max="9" width="8" bestFit="1" customWidth="1"/>
    <col min="10" max="10" width="7.25" bestFit="1" customWidth="1"/>
    <col min="11" max="11" width="12.25" customWidth="1"/>
    <col min="12" max="13" width="10.625" customWidth="1"/>
    <col min="14" max="14" width="23.875" customWidth="1"/>
  </cols>
  <sheetData>
    <row r="1" spans="1:10" s="3" customFormat="1" ht="13.35" customHeight="1">
      <c r="A1" s="2" t="s">
        <v>90</v>
      </c>
      <c r="B1" s="1" t="s">
        <v>133</v>
      </c>
      <c r="C1" s="2" t="s">
        <v>80</v>
      </c>
      <c r="D1" s="2" t="s">
        <v>93</v>
      </c>
      <c r="E1" s="2" t="s">
        <v>94</v>
      </c>
      <c r="F1" s="1" t="s">
        <v>0</v>
      </c>
      <c r="G1" s="1" t="s">
        <v>1</v>
      </c>
      <c r="H1" s="1" t="s">
        <v>2</v>
      </c>
      <c r="I1" s="1" t="s">
        <v>3</v>
      </c>
      <c r="J1" s="1" t="s">
        <v>91</v>
      </c>
    </row>
    <row r="2" spans="1:10">
      <c r="A2">
        <v>2</v>
      </c>
      <c r="B2" s="5" t="str">
        <f>F2&amp;" "&amp;MID(G2,1,2)</f>
        <v>PAULET Pa</v>
      </c>
      <c r="C2" s="5" t="str">
        <f>VLOOKUP(A2,'&lt;1000 - rangxpoule'!$A$2:$C$56,2,0)</f>
        <v>B</v>
      </c>
      <c r="D2" s="5">
        <f>VLOOKUP(A2,'&lt;1000 - rangxpoule'!$A$2:$C$56,3,0)</f>
        <v>1</v>
      </c>
      <c r="E2" s="5" t="str">
        <f>C2&amp;D2</f>
        <v>B1</v>
      </c>
      <c r="F2" t="s">
        <v>249</v>
      </c>
      <c r="G2" t="s">
        <v>141</v>
      </c>
      <c r="H2" t="s">
        <v>66</v>
      </c>
      <c r="I2">
        <v>870</v>
      </c>
      <c r="J2">
        <f>VALUE(VLOOKUP(F2&amp;" "&amp;G2,'&lt;1000 - 1à32'!$L$1:$M$70,2,0))</f>
        <v>1</v>
      </c>
    </row>
    <row r="3" spans="1:10">
      <c r="A3">
        <v>11</v>
      </c>
      <c r="B3" s="5" t="str">
        <f>F3&amp;" "&amp;MID(G3,1,2)</f>
        <v>MARCE Lu</v>
      </c>
      <c r="C3" s="5" t="str">
        <f>VLOOKUP(A3,'&lt;1000 - rangxpoule'!$A$2:$C$56,2,0)</f>
        <v>D</v>
      </c>
      <c r="D3" s="5">
        <f>VLOOKUP(A3,'&lt;1000 - rangxpoule'!$A$2:$C$56,3,0)</f>
        <v>2</v>
      </c>
      <c r="E3" s="5" t="str">
        <f>C3&amp;D3</f>
        <v>D2</v>
      </c>
      <c r="F3" t="s">
        <v>22</v>
      </c>
      <c r="G3" t="s">
        <v>42</v>
      </c>
      <c r="H3" t="s">
        <v>63</v>
      </c>
      <c r="I3">
        <v>637</v>
      </c>
      <c r="J3">
        <f>VALUE(VLOOKUP(F3&amp;" "&amp;G3,'&lt;1000 - 1à32'!$L$1:$M$70,2,0))</f>
        <v>2</v>
      </c>
    </row>
    <row r="4" spans="1:10">
      <c r="A4">
        <v>1</v>
      </c>
      <c r="B4" s="5" t="str">
        <f>F4&amp;" "&amp;MID(G4,1,2)</f>
        <v>NGUYEN Kh</v>
      </c>
      <c r="C4" s="5" t="str">
        <f>VLOOKUP(A4,'&lt;1000 - rangxpoule'!$A$2:$C$56,2,0)</f>
        <v>A</v>
      </c>
      <c r="D4" s="5">
        <f>VLOOKUP(A4,'&lt;1000 - rangxpoule'!$A$2:$C$56,3,0)</f>
        <v>1</v>
      </c>
      <c r="E4" s="5" t="str">
        <f>C4&amp;D4</f>
        <v>A1</v>
      </c>
      <c r="F4" t="s">
        <v>10</v>
      </c>
      <c r="G4" t="s">
        <v>119</v>
      </c>
      <c r="H4" t="s">
        <v>79</v>
      </c>
      <c r="I4">
        <v>889</v>
      </c>
      <c r="J4">
        <f>VALUE(VLOOKUP(F4&amp;" "&amp;G4,'&lt;1000 - 1à32'!$L$1:$M$70,2,0))</f>
        <v>3</v>
      </c>
    </row>
    <row r="5" spans="1:10">
      <c r="A5">
        <v>3</v>
      </c>
      <c r="B5" s="5" t="str">
        <f>F5&amp;" "&amp;MID(G5,1,2)</f>
        <v>CAPEZ Mi</v>
      </c>
      <c r="C5" s="5" t="str">
        <f>VLOOKUP(A5,'&lt;1000 - rangxpoule'!$A$2:$C$56,2,0)</f>
        <v>C</v>
      </c>
      <c r="D5" s="5">
        <f>VLOOKUP(A5,'&lt;1000 - rangxpoule'!$A$2:$C$56,3,0)</f>
        <v>1</v>
      </c>
      <c r="E5" s="5" t="str">
        <f>C5&amp;D5</f>
        <v>C1</v>
      </c>
      <c r="F5" t="s">
        <v>16</v>
      </c>
      <c r="G5" t="s">
        <v>29</v>
      </c>
      <c r="H5" t="s">
        <v>66</v>
      </c>
      <c r="I5">
        <v>862</v>
      </c>
      <c r="J5">
        <f>VALUE(VLOOKUP(F5&amp;" "&amp;G5,'&lt;1000 - 1à32'!$L$1:$M$70,2,0))</f>
        <v>4</v>
      </c>
    </row>
    <row r="6" spans="1:10">
      <c r="A6">
        <v>6</v>
      </c>
      <c r="B6" s="5" t="str">
        <f>F6&amp;" "&amp;MID(G6,1,2)</f>
        <v>MARTIN Cl</v>
      </c>
      <c r="C6" s="5" t="str">
        <f>VLOOKUP(A6,'&lt;1000 - rangxpoule'!$A$2:$C$56,2,0)</f>
        <v>F</v>
      </c>
      <c r="D6" s="5">
        <f>VLOOKUP(A6,'&lt;1000 - rangxpoule'!$A$2:$C$56,3,0)</f>
        <v>1</v>
      </c>
      <c r="E6" s="5" t="str">
        <f>C6&amp;D6</f>
        <v>F1</v>
      </c>
      <c r="F6" t="s">
        <v>174</v>
      </c>
      <c r="G6" t="s">
        <v>269</v>
      </c>
      <c r="H6" t="s">
        <v>66</v>
      </c>
      <c r="I6">
        <v>786</v>
      </c>
      <c r="J6">
        <f>VALUE(VLOOKUP(F6&amp;" "&amp;G6,'&lt;1000 - 1à32'!$L$1:$M$70,2,0))</f>
        <v>5</v>
      </c>
    </row>
    <row r="7" spans="1:10">
      <c r="A7">
        <v>7</v>
      </c>
      <c r="B7" s="5" t="str">
        <f>F7&amp;" "&amp;MID(G7,1,2)</f>
        <v>POTTECHER Je</v>
      </c>
      <c r="C7" s="5" t="str">
        <f>VLOOKUP(A7,'&lt;1000 - rangxpoule'!$A$2:$C$56,2,0)</f>
        <v>G</v>
      </c>
      <c r="D7" s="5">
        <f>VLOOKUP(A7,'&lt;1000 - rangxpoule'!$A$2:$C$56,3,0)</f>
        <v>1</v>
      </c>
      <c r="E7" s="5" t="str">
        <f>C7&amp;D7</f>
        <v>G1</v>
      </c>
      <c r="F7" t="s">
        <v>290</v>
      </c>
      <c r="G7" t="s">
        <v>123</v>
      </c>
      <c r="H7" t="s">
        <v>66</v>
      </c>
      <c r="I7">
        <v>684</v>
      </c>
      <c r="J7">
        <f>VALUE(VLOOKUP(F7&amp;" "&amp;G7,'&lt;1000 - 1à32'!$L$1:$M$70,2,0))</f>
        <v>6</v>
      </c>
    </row>
    <row r="8" spans="1:10">
      <c r="A8">
        <v>5</v>
      </c>
      <c r="B8" s="5" t="str">
        <f>F8&amp;" "&amp;MID(G8,1,2)</f>
        <v>VERDIER Hu</v>
      </c>
      <c r="C8" s="5" t="str">
        <f>VLOOKUP(A8,'&lt;1000 - rangxpoule'!$A$2:$C$56,2,0)</f>
        <v>E</v>
      </c>
      <c r="D8" s="5">
        <f>VLOOKUP(A8,'&lt;1000 - rangxpoule'!$A$2:$C$56,3,0)</f>
        <v>1</v>
      </c>
      <c r="E8" s="5" t="str">
        <f>C8&amp;D8</f>
        <v>E1</v>
      </c>
      <c r="F8" t="s">
        <v>17</v>
      </c>
      <c r="G8" t="s">
        <v>37</v>
      </c>
      <c r="H8" t="s">
        <v>66</v>
      </c>
      <c r="I8">
        <v>801</v>
      </c>
      <c r="J8">
        <f>VALUE(VLOOKUP(F8&amp;" "&amp;G8,'&lt;1000 - 1à32'!$L$1:$M$70,2,0))</f>
        <v>7</v>
      </c>
    </row>
    <row r="9" spans="1:10">
      <c r="A9">
        <v>8</v>
      </c>
      <c r="B9" s="5" t="str">
        <f>F9&amp;" "&amp;MID(G9,1,2)</f>
        <v>CATALLON Th</v>
      </c>
      <c r="C9" s="5" t="str">
        <f>VLOOKUP(A9,'&lt;1000 - rangxpoule'!$A$2:$C$56,2,0)</f>
        <v>G</v>
      </c>
      <c r="D9" s="5">
        <f>VLOOKUP(A9,'&lt;1000 - rangxpoule'!$A$2:$C$56,3,0)</f>
        <v>2</v>
      </c>
      <c r="E9" s="5" t="str">
        <f>C9&amp;D9</f>
        <v>G2</v>
      </c>
      <c r="F9" t="s">
        <v>240</v>
      </c>
      <c r="G9" t="s">
        <v>31</v>
      </c>
      <c r="H9" t="s">
        <v>291</v>
      </c>
      <c r="I9">
        <v>670</v>
      </c>
      <c r="J9">
        <f>VALUE(VLOOKUP(F9&amp;" "&amp;G9,'&lt;1000 - 1à32'!$L$1:$M$70,2,0))</f>
        <v>8</v>
      </c>
    </row>
    <row r="10" spans="1:10">
      <c r="A10">
        <v>4</v>
      </c>
      <c r="B10" s="5" t="str">
        <f>F10&amp;" "&amp;MID(G10,1,2)</f>
        <v>AUFSCHNEIDER Re</v>
      </c>
      <c r="C10" s="5" t="str">
        <f>VLOOKUP(A10,'&lt;1000 - rangxpoule'!$A$2:$C$56,2,0)</f>
        <v>D</v>
      </c>
      <c r="D10" s="5">
        <f>VLOOKUP(A10,'&lt;1000 - rangxpoule'!$A$2:$C$56,3,0)</f>
        <v>1</v>
      </c>
      <c r="E10" s="5" t="str">
        <f>C10&amp;D10</f>
        <v>D1</v>
      </c>
      <c r="F10" t="s">
        <v>118</v>
      </c>
      <c r="G10" t="s">
        <v>171</v>
      </c>
      <c r="H10" t="s">
        <v>66</v>
      </c>
      <c r="I10">
        <v>808</v>
      </c>
      <c r="J10">
        <f>VALUE(VLOOKUP(F10&amp;" "&amp;G10,'&lt;1000 - 1à32'!$L$1:$M$70,2,0))</f>
        <v>9</v>
      </c>
    </row>
    <row r="11" spans="1:10">
      <c r="A11">
        <v>9</v>
      </c>
      <c r="B11" s="5" t="str">
        <f>F11&amp;" "&amp;MID(G11,1,2)</f>
        <v>COMBERNOUX An</v>
      </c>
      <c r="C11" s="5" t="str">
        <f>VLOOKUP(A11,'&lt;1000 - rangxpoule'!$A$2:$C$56,2,0)</f>
        <v>F</v>
      </c>
      <c r="D11" s="5">
        <f>VLOOKUP(A11,'&lt;1000 - rangxpoule'!$A$2:$C$56,3,0)</f>
        <v>2</v>
      </c>
      <c r="E11" s="5" t="str">
        <f>C11&amp;D11</f>
        <v>F2</v>
      </c>
      <c r="F11" t="s">
        <v>18</v>
      </c>
      <c r="G11" t="s">
        <v>39</v>
      </c>
      <c r="H11" t="s">
        <v>57</v>
      </c>
      <c r="I11">
        <v>667</v>
      </c>
      <c r="J11">
        <f>VALUE(VLOOKUP(F11&amp;" "&amp;G11,'&lt;1000 - 1à32'!$L$1:$M$70,2,0))</f>
        <v>10</v>
      </c>
    </row>
    <row r="12" spans="1:10">
      <c r="A12">
        <v>15</v>
      </c>
      <c r="B12" s="5" t="str">
        <f>F12&amp;" "&amp;MID(G12,1,2)</f>
        <v>ESCOUTE Je</v>
      </c>
      <c r="C12" s="5" t="str">
        <f>VLOOKUP(A12,'&lt;1000 - rangxpoule'!$A$2:$C$56,2,0)</f>
        <v>A</v>
      </c>
      <c r="D12" s="5">
        <f>VLOOKUP(A12,'&lt;1000 - rangxpoule'!$A$2:$C$56,3,0)</f>
        <v>3</v>
      </c>
      <c r="E12" s="5" t="str">
        <f>C12&amp;D12</f>
        <v>A3</v>
      </c>
      <c r="F12" t="s">
        <v>122</v>
      </c>
      <c r="G12" t="s">
        <v>123</v>
      </c>
      <c r="H12" t="s">
        <v>66</v>
      </c>
      <c r="I12">
        <v>502</v>
      </c>
      <c r="J12">
        <f>VALUE(VLOOKUP(F12&amp;" "&amp;G12,'&lt;1000 - 1à32'!$L$1:$M$70,2,0))</f>
        <v>11</v>
      </c>
    </row>
    <row r="13" spans="1:10">
      <c r="A13">
        <v>13</v>
      </c>
      <c r="B13" s="5" t="str">
        <f>F13&amp;" "&amp;MID(G13,1,2)</f>
        <v>LECOLLIER Ni</v>
      </c>
      <c r="C13" s="5" t="str">
        <f>VLOOKUP(A13,'&lt;1000 - rangxpoule'!$A$2:$C$56,2,0)</f>
        <v>B</v>
      </c>
      <c r="D13" s="5">
        <f>VLOOKUP(A13,'&lt;1000 - rangxpoule'!$A$2:$C$56,3,0)</f>
        <v>2</v>
      </c>
      <c r="E13" s="5" t="str">
        <f>C13&amp;D13</f>
        <v>B2</v>
      </c>
      <c r="F13" t="s">
        <v>4</v>
      </c>
      <c r="G13" t="s">
        <v>41</v>
      </c>
      <c r="H13" t="s">
        <v>58</v>
      </c>
      <c r="I13">
        <v>528</v>
      </c>
      <c r="J13">
        <f>VALUE(VLOOKUP(F13&amp;" "&amp;G13,'&lt;1000 - 1à32'!$L$1:$M$70,2,0))</f>
        <v>12</v>
      </c>
    </row>
    <row r="14" spans="1:10">
      <c r="A14">
        <v>12</v>
      </c>
      <c r="B14" s="5" t="str">
        <f>F14&amp;" "&amp;MID(G14,1,2)</f>
        <v>MARTIN Wi</v>
      </c>
      <c r="C14" s="5" t="str">
        <f>VLOOKUP(A14,'&lt;1000 - rangxpoule'!$A$2:$C$56,2,0)</f>
        <v>C</v>
      </c>
      <c r="D14" s="5">
        <f>VLOOKUP(A14,'&lt;1000 - rangxpoule'!$A$2:$C$56,3,0)</f>
        <v>2</v>
      </c>
      <c r="E14" s="5" t="str">
        <f>C14&amp;D14</f>
        <v>C2</v>
      </c>
      <c r="F14" t="s">
        <v>174</v>
      </c>
      <c r="G14" t="s">
        <v>175</v>
      </c>
      <c r="H14" t="s">
        <v>46</v>
      </c>
      <c r="I14">
        <v>587</v>
      </c>
      <c r="J14">
        <f>VALUE(VLOOKUP(F14&amp;" "&amp;G14,'&lt;1000 - 1à32'!$L$1:$M$70,2,0))</f>
        <v>13</v>
      </c>
    </row>
    <row r="15" spans="1:10">
      <c r="A15">
        <v>19</v>
      </c>
      <c r="B15" s="5" t="str">
        <f>F15&amp;" "&amp;MID(G15,1,2)</f>
        <v>SELLIER Ch</v>
      </c>
      <c r="C15" s="5" t="str">
        <f>VLOOKUP(A15,'&lt;1000 - rangxpoule'!$A$2:$C$56,2,0)</f>
        <v>E</v>
      </c>
      <c r="D15" s="5">
        <f>VLOOKUP(A15,'&lt;1000 - rangxpoule'!$A$2:$C$56,3,0)</f>
        <v>3</v>
      </c>
      <c r="E15" s="5" t="str">
        <f>C15&amp;D15</f>
        <v>E3</v>
      </c>
      <c r="F15" t="s">
        <v>23</v>
      </c>
      <c r="G15" t="s">
        <v>33</v>
      </c>
      <c r="H15" t="s">
        <v>66</v>
      </c>
      <c r="I15">
        <v>500.01299999999998</v>
      </c>
      <c r="J15">
        <f>VALUE(VLOOKUP(F15&amp;" "&amp;G15,'&lt;1000 - 1à32'!$L$1:$M$70,2,0))</f>
        <v>14</v>
      </c>
    </row>
    <row r="16" spans="1:10">
      <c r="A16">
        <v>10</v>
      </c>
      <c r="B16" s="5" t="str">
        <f>F16&amp;" "&amp;MID(G16,1,2)</f>
        <v>BANCO Ev</v>
      </c>
      <c r="C16" s="5" t="str">
        <f>VLOOKUP(A16,'&lt;1000 - rangxpoule'!$A$2:$C$56,2,0)</f>
        <v>E</v>
      </c>
      <c r="D16" s="5">
        <f>VLOOKUP(A16,'&lt;1000 - rangxpoule'!$A$2:$C$56,3,0)</f>
        <v>2</v>
      </c>
      <c r="E16" s="5" t="str">
        <f>C16&amp;D16</f>
        <v>E2</v>
      </c>
      <c r="F16" t="s">
        <v>20</v>
      </c>
      <c r="G16" t="s">
        <v>115</v>
      </c>
      <c r="H16" t="s">
        <v>46</v>
      </c>
      <c r="I16">
        <v>665</v>
      </c>
      <c r="J16" s="4">
        <v>15</v>
      </c>
    </row>
    <row r="17" spans="1:10">
      <c r="A17">
        <v>20</v>
      </c>
      <c r="B17" s="5" t="str">
        <f>F17&amp;" "&amp;MID(G17,1,2)</f>
        <v>GUIARD Di</v>
      </c>
      <c r="C17" s="5" t="str">
        <f>VLOOKUP(A17,'&lt;1000 - rangxpoule'!$A$2:$C$56,2,0)</f>
        <v>F</v>
      </c>
      <c r="D17" s="5">
        <f>VLOOKUP(A17,'&lt;1000 - rangxpoule'!$A$2:$C$56,3,0)</f>
        <v>3</v>
      </c>
      <c r="E17" s="5" t="str">
        <f>C17&amp;D17</f>
        <v>F3</v>
      </c>
      <c r="F17" t="s">
        <v>24</v>
      </c>
      <c r="G17" t="s">
        <v>43</v>
      </c>
      <c r="H17" t="s">
        <v>66</v>
      </c>
      <c r="I17">
        <v>500.00400000000002</v>
      </c>
      <c r="J17" s="4">
        <v>16</v>
      </c>
    </row>
    <row r="18" spans="1:10">
      <c r="A18">
        <v>14</v>
      </c>
      <c r="B18" s="5" t="str">
        <f>F18&amp;" "&amp;MID(G18,1,2)</f>
        <v>CAMPOY Cl</v>
      </c>
      <c r="C18" s="5" t="str">
        <f>VLOOKUP(A18,'&lt;1000 - rangxpoule'!$A$2:$C$56,2,0)</f>
        <v>A</v>
      </c>
      <c r="D18" s="5">
        <f>VLOOKUP(A18,'&lt;1000 - rangxpoule'!$A$2:$C$56,3,0)</f>
        <v>2</v>
      </c>
      <c r="E18" s="5" t="str">
        <f>C18&amp;D18</f>
        <v>A2</v>
      </c>
      <c r="F18" t="s">
        <v>185</v>
      </c>
      <c r="G18" t="s">
        <v>186</v>
      </c>
      <c r="H18" t="s">
        <v>66</v>
      </c>
      <c r="I18">
        <v>510</v>
      </c>
      <c r="J18" s="4">
        <v>17</v>
      </c>
    </row>
    <row r="19" spans="1:10">
      <c r="A19">
        <v>16</v>
      </c>
      <c r="B19" s="5" t="str">
        <f>F19&amp;" "&amp;MID(G19,1,2)</f>
        <v>ANGLADE Th</v>
      </c>
      <c r="C19" s="5" t="str">
        <f>VLOOKUP(A19,'&lt;1000 - rangxpoule'!$A$2:$C$56,2,0)</f>
        <v>B</v>
      </c>
      <c r="D19" s="5">
        <f>VLOOKUP(A19,'&lt;1000 - rangxpoule'!$A$2:$C$56,3,0)</f>
        <v>3</v>
      </c>
      <c r="E19" s="5" t="str">
        <f>C19&amp;D19</f>
        <v>B3</v>
      </c>
      <c r="F19" t="s">
        <v>238</v>
      </c>
      <c r="G19" t="s">
        <v>292</v>
      </c>
      <c r="H19" t="s">
        <v>235</v>
      </c>
      <c r="I19">
        <v>500.32</v>
      </c>
      <c r="J19" s="4">
        <v>18</v>
      </c>
    </row>
    <row r="20" spans="1:10">
      <c r="A20">
        <v>18</v>
      </c>
      <c r="B20" s="5" t="str">
        <f>F20&amp;" "&amp;MID(G20,1,2)</f>
        <v>PERRON Us</v>
      </c>
      <c r="C20" s="5" t="str">
        <f>VLOOKUP(A20,'&lt;1000 - rangxpoule'!$A$2:$C$56,2,0)</f>
        <v>D</v>
      </c>
      <c r="D20" s="5">
        <f>VLOOKUP(A20,'&lt;1000 - rangxpoule'!$A$2:$C$56,3,0)</f>
        <v>3</v>
      </c>
      <c r="E20" s="5" t="str">
        <f>C20&amp;D20</f>
        <v>D3</v>
      </c>
      <c r="F20" t="s">
        <v>237</v>
      </c>
      <c r="G20" t="s">
        <v>294</v>
      </c>
      <c r="H20" t="s">
        <v>235</v>
      </c>
      <c r="I20">
        <v>500.3</v>
      </c>
      <c r="J20" s="4">
        <v>19</v>
      </c>
    </row>
    <row r="21" spans="1:10">
      <c r="A21">
        <v>17</v>
      </c>
      <c r="B21" s="5" t="str">
        <f>F21&amp;" "&amp;MID(G21,1,2)</f>
        <v>PERRON Ki</v>
      </c>
      <c r="C21" s="5" t="str">
        <f>VLOOKUP(A21,'&lt;1000 - rangxpoule'!$A$2:$C$56,2,0)</f>
        <v>C</v>
      </c>
      <c r="D21" s="5">
        <f>VLOOKUP(A21,'&lt;1000 - rangxpoule'!$A$2:$C$56,3,0)</f>
        <v>3</v>
      </c>
      <c r="E21" s="5" t="str">
        <f>C21&amp;D21</f>
        <v>C3</v>
      </c>
      <c r="F21" t="s">
        <v>237</v>
      </c>
      <c r="G21" t="s">
        <v>293</v>
      </c>
      <c r="H21" t="s">
        <v>235</v>
      </c>
      <c r="I21">
        <v>500.31</v>
      </c>
      <c r="J21" s="4">
        <v>20</v>
      </c>
    </row>
    <row r="22" spans="1:10">
      <c r="A22">
        <v>21</v>
      </c>
      <c r="B22" s="5"/>
      <c r="C22" s="5" t="str">
        <f>VLOOKUP(A22,'&lt;1000 - rangxpoule'!$A$2:$C$56,2,0)</f>
        <v>G</v>
      </c>
      <c r="D22" s="5">
        <f>VLOOKUP(A22,'&lt;1000 - rangxpoule'!$A$2:$C$56,3,0)</f>
        <v>3</v>
      </c>
      <c r="E22" s="5" t="str">
        <f t="shared" ref="E2:E22" si="0">C22&amp;D22</f>
        <v>G3</v>
      </c>
      <c r="J22" t="e">
        <f>VALUE(VLOOKUP(F22&amp;" "&amp;G22,'&lt;1000 - 1à32'!$L$1:$M$70,2,0))</f>
        <v>#N/A</v>
      </c>
    </row>
    <row r="23" spans="1:10">
      <c r="A23">
        <v>22</v>
      </c>
      <c r="B23" s="5"/>
      <c r="C23" s="5" t="str">
        <f>VLOOKUP(A23,'&lt;1000 - rangxpoule'!$A$2:$C$56,2,0)</f>
        <v>F</v>
      </c>
      <c r="D23" s="5">
        <f>VLOOKUP(A23,'&lt;1000 - rangxpoule'!$A$2:$C$56,3,0)</f>
        <v>4</v>
      </c>
      <c r="E23" s="5" t="str">
        <f t="shared" ref="E23:E36" si="1">C23&amp;D23</f>
        <v>F4</v>
      </c>
      <c r="J23" t="e">
        <f>VALUE(VLOOKUP(F23&amp;" "&amp;G23,'&lt;1000 - 1à32'!$L$1:$M$70,2,0))</f>
        <v>#N/A</v>
      </c>
    </row>
    <row r="24" spans="1:10">
      <c r="A24">
        <v>23</v>
      </c>
      <c r="B24" s="5"/>
      <c r="C24" s="5" t="str">
        <f>VLOOKUP(A24,'&lt;1000 - rangxpoule'!$A$2:$C$56,2,0)</f>
        <v>G</v>
      </c>
      <c r="D24" s="5">
        <f>VLOOKUP(A24,'&lt;1000 - rangxpoule'!$A$2:$C$56,3,0)</f>
        <v>4</v>
      </c>
      <c r="E24" s="5" t="str">
        <f t="shared" si="1"/>
        <v>G4</v>
      </c>
      <c r="J24" t="e">
        <f>VALUE(VLOOKUP(F24&amp;" "&amp;G24,'&lt;1000 - 1à32'!$L$1:$M$70,2,0))</f>
        <v>#N/A</v>
      </c>
    </row>
    <row r="25" spans="1:10">
      <c r="A25">
        <v>24</v>
      </c>
      <c r="B25" s="5"/>
      <c r="C25" s="5" t="str">
        <f>VLOOKUP(A25,'&lt;1000 - rangxpoule'!$A$2:$C$56,2,0)</f>
        <v>H</v>
      </c>
      <c r="D25" s="5">
        <f>VLOOKUP(A25,'&lt;1000 - rangxpoule'!$A$2:$C$56,3,0)</f>
        <v>4</v>
      </c>
      <c r="E25" s="5" t="str">
        <f t="shared" si="1"/>
        <v>H4</v>
      </c>
      <c r="J25" t="e">
        <f>VALUE(VLOOKUP(F25&amp;" "&amp;G25,'&lt;1000 - 1à32'!$L$1:$M$70,2,0))</f>
        <v>#N/A</v>
      </c>
    </row>
    <row r="26" spans="1:10">
      <c r="A26">
        <v>25</v>
      </c>
      <c r="B26" s="5"/>
      <c r="C26" s="5" t="str">
        <f>VLOOKUP(A26,'&lt;1000 - rangxpoule'!$A$2:$C$56,2,0)</f>
        <v>H</v>
      </c>
      <c r="D26" s="5">
        <f>VLOOKUP(A26,'&lt;1000 - rangxpoule'!$A$2:$C$56,3,0)</f>
        <v>4</v>
      </c>
      <c r="E26" s="5" t="str">
        <f t="shared" si="1"/>
        <v>H4</v>
      </c>
      <c r="J26" t="e">
        <f>VALUE(VLOOKUP(F26&amp;" "&amp;G26,'&lt;1000 - 1à32'!$L$1:$M$70,2,0))</f>
        <v>#N/A</v>
      </c>
    </row>
    <row r="27" spans="1:10">
      <c r="A27">
        <v>26</v>
      </c>
      <c r="B27" s="5"/>
      <c r="C27" s="5" t="str">
        <f>VLOOKUP(A27,'&lt;1000 - rangxpoule'!$A$2:$C$56,2,0)</f>
        <v>G</v>
      </c>
      <c r="D27" s="5">
        <f>VLOOKUP(A27,'&lt;1000 - rangxpoule'!$A$2:$C$56,3,0)</f>
        <v>4</v>
      </c>
      <c r="E27" s="5" t="str">
        <f t="shared" si="1"/>
        <v>G4</v>
      </c>
      <c r="J27" t="e">
        <f>VALUE(VLOOKUP(F27&amp;" "&amp;G27,'&lt;1000 - 1à32'!$L$1:$M$70,2,0))</f>
        <v>#N/A</v>
      </c>
    </row>
    <row r="28" spans="1:10">
      <c r="A28">
        <v>27</v>
      </c>
      <c r="B28" s="5"/>
      <c r="C28" s="5" t="str">
        <f>VLOOKUP(A28,'&lt;1000 - rangxpoule'!$A$2:$C$56,2,0)</f>
        <v>F</v>
      </c>
      <c r="D28" s="5">
        <f>VLOOKUP(A28,'&lt;1000 - rangxpoule'!$A$2:$C$56,3,0)</f>
        <v>4</v>
      </c>
      <c r="E28" s="5" t="str">
        <f t="shared" si="1"/>
        <v>F4</v>
      </c>
      <c r="J28" t="e">
        <f>VALUE(VLOOKUP(F28&amp;" "&amp;G28,'&lt;1000 - 1à32'!$L$1:$M$70,2,0))</f>
        <v>#N/A</v>
      </c>
    </row>
    <row r="29" spans="1:10">
      <c r="A29">
        <v>28</v>
      </c>
      <c r="B29" s="5"/>
      <c r="C29" s="5" t="str">
        <f>VLOOKUP(A29,'&lt;1000 - rangxpoule'!$A$2:$C$56,2,0)</f>
        <v>E</v>
      </c>
      <c r="D29" s="5">
        <f>VLOOKUP(A29,'&lt;1000 - rangxpoule'!$A$2:$C$56,3,0)</f>
        <v>4</v>
      </c>
      <c r="E29" s="5" t="str">
        <f t="shared" si="1"/>
        <v>E4</v>
      </c>
      <c r="J29" t="e">
        <f>VALUE(VLOOKUP(F29&amp;" "&amp;G29,'&lt;1000 - 1à32'!$L$1:$M$70,2,0))</f>
        <v>#N/A</v>
      </c>
    </row>
    <row r="30" spans="1:10">
      <c r="A30">
        <v>29</v>
      </c>
      <c r="B30" s="5"/>
      <c r="C30" s="5" t="str">
        <f>VLOOKUP(A30,'&lt;1000 - rangxpoule'!$A$2:$C$56,2,0)</f>
        <v>D</v>
      </c>
      <c r="D30" s="5">
        <f>VLOOKUP(A30,'&lt;1000 - rangxpoule'!$A$2:$C$56,3,0)</f>
        <v>5</v>
      </c>
      <c r="E30" s="5" t="str">
        <f t="shared" si="1"/>
        <v>D5</v>
      </c>
      <c r="J30" t="e">
        <f>VALUE(VLOOKUP(F30&amp;" "&amp;G30,'&lt;1000 - 1à32'!$L$1:$M$70,2,0))</f>
        <v>#N/A</v>
      </c>
    </row>
    <row r="31" spans="1:10">
      <c r="A31">
        <v>30</v>
      </c>
      <c r="B31" s="5"/>
      <c r="C31" s="5" t="str">
        <f>VLOOKUP(A31,'&lt;1000 - rangxpoule'!$A$2:$C$56,2,0)</f>
        <v>C</v>
      </c>
      <c r="D31" s="5">
        <f>VLOOKUP(A31,'&lt;1000 - rangxpoule'!$A$2:$C$56,3,0)</f>
        <v>5</v>
      </c>
      <c r="E31" s="5" t="str">
        <f t="shared" si="1"/>
        <v>C5</v>
      </c>
      <c r="J31" t="e">
        <f>VALUE(VLOOKUP(F31&amp;" "&amp;G31,'&lt;1000 - 1à32'!$L$1:$M$70,2,0))</f>
        <v>#N/A</v>
      </c>
    </row>
    <row r="32" spans="1:10">
      <c r="A32">
        <v>31</v>
      </c>
      <c r="B32" s="5"/>
      <c r="C32" s="5" t="str">
        <f>VLOOKUP(A32,'&lt;1000 - rangxpoule'!$A$2:$C$56,2,0)</f>
        <v>B</v>
      </c>
      <c r="D32" s="5">
        <f>VLOOKUP(A32,'&lt;1000 - rangxpoule'!$A$2:$C$56,3,0)</f>
        <v>5</v>
      </c>
      <c r="E32" s="5" t="str">
        <f t="shared" si="1"/>
        <v>B5</v>
      </c>
      <c r="J32" t="e">
        <f>VALUE(VLOOKUP(F32&amp;" "&amp;G32,'&lt;1000 - 1à32'!$L$1:$M$70,2,0))</f>
        <v>#N/A</v>
      </c>
    </row>
    <row r="33" spans="1:10">
      <c r="A33">
        <v>32</v>
      </c>
      <c r="B33" s="5"/>
      <c r="C33" s="5" t="str">
        <f>VLOOKUP(A33,'&lt;1000 - rangxpoule'!$A$2:$C$56,2,0)</f>
        <v>A</v>
      </c>
      <c r="D33" s="5">
        <f>VLOOKUP(A33,'&lt;1000 - rangxpoule'!$A$2:$C$56,3,0)</f>
        <v>5</v>
      </c>
      <c r="E33" s="5" t="str">
        <f t="shared" si="1"/>
        <v>A5</v>
      </c>
      <c r="J33" t="e">
        <f>VALUE(VLOOKUP(F33&amp;" "&amp;G33,'&lt;1000 - 1à32'!$L$1:$M$70,2,0))</f>
        <v>#N/A</v>
      </c>
    </row>
    <row r="34" spans="1:10">
      <c r="B34" s="5"/>
      <c r="C34" s="5"/>
      <c r="D34" s="5"/>
      <c r="E34" s="5"/>
    </row>
    <row r="35" spans="1:10">
      <c r="B35" s="5"/>
      <c r="C35" s="5"/>
      <c r="D35" s="5"/>
      <c r="E35" s="5"/>
    </row>
    <row r="36" spans="1:10">
      <c r="B36" s="5"/>
      <c r="C36" s="5"/>
      <c r="D36" s="5"/>
      <c r="E36" s="5"/>
    </row>
    <row r="37" spans="1:10">
      <c r="B37" s="5"/>
      <c r="C37" s="5"/>
      <c r="D37" s="5"/>
      <c r="E37" s="5"/>
    </row>
    <row r="38" spans="1:10">
      <c r="B38" s="5"/>
      <c r="C38" s="5"/>
      <c r="D38" s="5"/>
      <c r="E38" s="5"/>
    </row>
  </sheetData>
  <sortState ref="A2:J21">
    <sortCondition ref="J2:J21"/>
  </sortState>
  <pageMargins left="0" right="0" top="0.39370078740157505" bottom="0.39370078740157505" header="0" footer="0"/>
  <pageSetup paperSize="9" orientation="portrait" r:id="rId1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pane ySplit="1" topLeftCell="A2" activePane="bottomLeft" state="frozenSplit"/>
      <selection activeCell="I1" sqref="I1"/>
      <selection pane="bottomLeft" activeCell="K5" sqref="K5"/>
    </sheetView>
  </sheetViews>
  <sheetFormatPr baseColWidth="10" defaultColWidth="9" defaultRowHeight="14.25"/>
  <cols>
    <col min="2" max="2" width="19.75" customWidth="1"/>
    <col min="3" max="3" width="9" customWidth="1"/>
    <col min="4" max="4" width="11.625" customWidth="1"/>
    <col min="5" max="5" width="11" customWidth="1"/>
    <col min="6" max="6" width="15.25" customWidth="1"/>
    <col min="7" max="7" width="12.375" customWidth="1"/>
    <col min="8" max="8" width="27.375" customWidth="1"/>
    <col min="9" max="9" width="9.875" customWidth="1"/>
    <col min="10" max="10" width="9.375" customWidth="1"/>
    <col min="11" max="12" width="10.625" customWidth="1"/>
    <col min="13" max="13" width="23.875" customWidth="1"/>
  </cols>
  <sheetData>
    <row r="1" spans="1:10" s="3" customFormat="1" ht="13.35" customHeight="1">
      <c r="A1" s="2" t="s">
        <v>90</v>
      </c>
      <c r="B1" s="1" t="s">
        <v>133</v>
      </c>
      <c r="C1" s="2" t="s">
        <v>80</v>
      </c>
      <c r="D1" s="2" t="s">
        <v>93</v>
      </c>
      <c r="E1" s="2" t="s">
        <v>94</v>
      </c>
      <c r="F1" s="1" t="s">
        <v>0</v>
      </c>
      <c r="G1" s="1" t="s">
        <v>1</v>
      </c>
      <c r="H1" s="1" t="s">
        <v>2</v>
      </c>
      <c r="I1" s="1" t="s">
        <v>3</v>
      </c>
      <c r="J1" s="1" t="s">
        <v>91</v>
      </c>
    </row>
    <row r="2" spans="1:10" s="3" customFormat="1" ht="13.35" customHeight="1">
      <c r="A2">
        <v>1</v>
      </c>
      <c r="B2" s="5" t="str">
        <f>F2&amp;" "&amp;MID(G2,1,2)</f>
        <v>CHAPIRON ad</v>
      </c>
      <c r="C2" t="str">
        <f>VLOOKUP(A2,'&gt;1000 - rangxpoule'!$A$2:$C$100,2,0)</f>
        <v>A</v>
      </c>
      <c r="D2">
        <f>VLOOKUP(A2,'&gt;1000 - rangxpoule'!$A$2:$C$100,3,0)</f>
        <v>1</v>
      </c>
      <c r="E2" t="str">
        <f>C2&amp;D2</f>
        <v>A1</v>
      </c>
      <c r="F2" t="s">
        <v>239</v>
      </c>
      <c r="G2" t="s">
        <v>236</v>
      </c>
      <c r="H2" t="s">
        <v>66</v>
      </c>
      <c r="I2">
        <v>1814</v>
      </c>
      <c r="J2">
        <f>VALUE(VLOOKUP(F2&amp;" "&amp;G2,'&gt;1000 - 1à32'!$L$1:$M$70,2,0))</f>
        <v>1</v>
      </c>
    </row>
    <row r="3" spans="1:10" s="3" customFormat="1" ht="13.35" customHeight="1">
      <c r="A3">
        <v>3</v>
      </c>
      <c r="B3" s="5" t="str">
        <f>F3&amp;" "&amp;MID(G3,1,2)</f>
        <v>TAIB Ni</v>
      </c>
      <c r="C3" t="str">
        <f>VLOOKUP(A3,'&gt;1000 - rangxpoule'!$A$2:$C$100,2,0)</f>
        <v>C</v>
      </c>
      <c r="D3">
        <f>VLOOKUP(A3,'&gt;1000 - rangxpoule'!$A$2:$C$100,3,0)</f>
        <v>1</v>
      </c>
      <c r="E3" t="str">
        <f>C3&amp;D3</f>
        <v>C1</v>
      </c>
      <c r="F3" t="s">
        <v>50</v>
      </c>
      <c r="G3" t="s">
        <v>41</v>
      </c>
      <c r="H3" t="s">
        <v>274</v>
      </c>
      <c r="I3">
        <v>1450</v>
      </c>
      <c r="J3">
        <f>VALUE(VLOOKUP(F3&amp;" "&amp;G3,'&gt;1000 - 1à32'!$L$1:$M$70,2,0))</f>
        <v>2</v>
      </c>
    </row>
    <row r="4" spans="1:10">
      <c r="A4">
        <v>4</v>
      </c>
      <c r="B4" s="5" t="str">
        <f>F4&amp;" "&amp;MID(G4,1,2)</f>
        <v>BARBU Sy</v>
      </c>
      <c r="C4" t="str">
        <f>VLOOKUP(A4,'&gt;1000 - rangxpoule'!$A$2:$C$100,2,0)</f>
        <v>D</v>
      </c>
      <c r="D4">
        <f>VLOOKUP(A4,'&gt;1000 - rangxpoule'!$A$2:$C$100,3,0)</f>
        <v>1</v>
      </c>
      <c r="E4" t="str">
        <f>C4&amp;D4</f>
        <v>D1</v>
      </c>
      <c r="F4" t="s">
        <v>260</v>
      </c>
      <c r="G4" t="s">
        <v>261</v>
      </c>
      <c r="H4" t="s">
        <v>66</v>
      </c>
      <c r="I4">
        <v>1420</v>
      </c>
      <c r="J4">
        <f>VALUE(VLOOKUP(F4&amp;" "&amp;G4,'&gt;1000 - 1à32'!$L$1:$M$70,2,0))</f>
        <v>3</v>
      </c>
    </row>
    <row r="5" spans="1:10">
      <c r="A5">
        <v>2</v>
      </c>
      <c r="B5" s="5" t="str">
        <f>F5&amp;" "&amp;MID(G5,1,2)</f>
        <v>DUBOURG th</v>
      </c>
      <c r="C5" t="str">
        <f>VLOOKUP(A5,'&gt;1000 - rangxpoule'!$A$2:$C$100,2,0)</f>
        <v>B</v>
      </c>
      <c r="D5">
        <f>VLOOKUP(A5,'&gt;1000 - rangxpoule'!$A$2:$C$100,3,0)</f>
        <v>1</v>
      </c>
      <c r="E5" t="str">
        <f>C5&amp;D5</f>
        <v>B1</v>
      </c>
      <c r="F5" t="s">
        <v>245</v>
      </c>
      <c r="G5" t="s">
        <v>246</v>
      </c>
      <c r="H5" t="s">
        <v>67</v>
      </c>
      <c r="I5">
        <v>1700</v>
      </c>
      <c r="J5">
        <f>VALUE(VLOOKUP(F5&amp;" "&amp;G5,'&gt;1000 - 1à32'!$L$1:$M$70,2,0))</f>
        <v>4</v>
      </c>
    </row>
    <row r="6" spans="1:10">
      <c r="A6">
        <v>10</v>
      </c>
      <c r="B6" s="5" t="str">
        <f>F6&amp;" "&amp;MID(G6,1,2)</f>
        <v>LECOURT Sé</v>
      </c>
      <c r="C6" t="str">
        <f>VLOOKUP(A6,'&gt;1000 - rangxpoule'!$A$2:$C$100,2,0)</f>
        <v>G</v>
      </c>
      <c r="D6">
        <f>VLOOKUP(A6,'&gt;1000 - rangxpoule'!$A$2:$C$100,3,0)</f>
        <v>2</v>
      </c>
      <c r="E6" t="str">
        <f>C6&amp;D6</f>
        <v>G2</v>
      </c>
      <c r="F6" t="s">
        <v>6</v>
      </c>
      <c r="G6" t="s">
        <v>61</v>
      </c>
      <c r="H6" t="s">
        <v>60</v>
      </c>
      <c r="I6">
        <v>1260</v>
      </c>
      <c r="J6">
        <f>VALUE(VLOOKUP(F6&amp;" "&amp;G6,'&gt;1000 - 1à32'!$L$1:$M$70,2,0))</f>
        <v>5</v>
      </c>
    </row>
    <row r="7" spans="1:10">
      <c r="A7">
        <v>9</v>
      </c>
      <c r="B7" s="5" t="str">
        <f>F7&amp;" "&amp;MID(G7,1,2)</f>
        <v>BOUVIER Jé</v>
      </c>
      <c r="C7" t="str">
        <f>VLOOKUP(A7,'&gt;1000 - rangxpoule'!$A$2:$C$100,2,0)</f>
        <v>H</v>
      </c>
      <c r="D7">
        <f>VLOOKUP(A7,'&gt;1000 - rangxpoule'!$A$2:$C$100,3,0)</f>
        <v>2</v>
      </c>
      <c r="E7" t="str">
        <f>C7&amp;D7</f>
        <v>H2</v>
      </c>
      <c r="F7" t="s">
        <v>5</v>
      </c>
      <c r="G7" t="s">
        <v>28</v>
      </c>
      <c r="H7" t="s">
        <v>66</v>
      </c>
      <c r="I7">
        <v>1280</v>
      </c>
      <c r="J7">
        <f>VALUE(VLOOKUP(F7&amp;" "&amp;G7,'&gt;1000 - 1à32'!$L$1:$M$70,2,0))</f>
        <v>6</v>
      </c>
    </row>
    <row r="8" spans="1:10">
      <c r="A8">
        <v>11</v>
      </c>
      <c r="B8" s="5" t="str">
        <f>F8&amp;" "&amp;MID(G8,1,2)</f>
        <v>LINARD La</v>
      </c>
      <c r="C8" t="str">
        <f>VLOOKUP(A8,'&gt;1000 - rangxpoule'!$A$2:$C$100,2,0)</f>
        <v>F</v>
      </c>
      <c r="D8">
        <f>VLOOKUP(A8,'&gt;1000 - rangxpoule'!$A$2:$C$100,3,0)</f>
        <v>2</v>
      </c>
      <c r="E8" t="str">
        <f>C8&amp;D8</f>
        <v>F2</v>
      </c>
      <c r="F8" t="s">
        <v>7</v>
      </c>
      <c r="G8" t="s">
        <v>27</v>
      </c>
      <c r="H8" t="s">
        <v>57</v>
      </c>
      <c r="I8">
        <v>1236.01</v>
      </c>
      <c r="J8">
        <f>VALUE(VLOOKUP(F8&amp;" "&amp;G8,'&gt;1000 - 1à32'!$L$1:$M$70,2,0))</f>
        <v>7</v>
      </c>
    </row>
    <row r="9" spans="1:10">
      <c r="A9">
        <v>5</v>
      </c>
      <c r="B9" s="5" t="str">
        <f>F9&amp;" "&amp;MID(G9,1,2)</f>
        <v>LECOLLIER Ma</v>
      </c>
      <c r="C9" t="str">
        <f>VLOOKUP(A9,'&gt;1000 - rangxpoule'!$A$2:$C$100,2,0)</f>
        <v>E</v>
      </c>
      <c r="D9">
        <f>VLOOKUP(A9,'&gt;1000 - rangxpoule'!$A$2:$C$100,3,0)</f>
        <v>1</v>
      </c>
      <c r="E9" t="str">
        <f>C9&amp;D9</f>
        <v>E1</v>
      </c>
      <c r="F9" t="s">
        <v>4</v>
      </c>
      <c r="G9" t="s">
        <v>26</v>
      </c>
      <c r="H9" t="s">
        <v>58</v>
      </c>
      <c r="I9">
        <v>1399</v>
      </c>
      <c r="J9">
        <f>VALUE(VLOOKUP(F9&amp;" "&amp;G9,'&gt;1000 - 1à32'!$L$1:$M$70,2,0))</f>
        <v>8</v>
      </c>
    </row>
    <row r="10" spans="1:10">
      <c r="A10">
        <v>6</v>
      </c>
      <c r="B10" s="5" t="str">
        <f>F10&amp;" "&amp;MID(G10,1,2)</f>
        <v>SALABERT Da</v>
      </c>
      <c r="C10" t="str">
        <f>VLOOKUP(A10,'&gt;1000 - rangxpoule'!$A$2:$C$100,2,0)</f>
        <v>F</v>
      </c>
      <c r="D10">
        <f>VLOOKUP(A10,'&gt;1000 - rangxpoule'!$A$2:$C$100,3,0)</f>
        <v>1</v>
      </c>
      <c r="E10" t="str">
        <f>C10&amp;D10</f>
        <v>F1</v>
      </c>
      <c r="F10" t="s">
        <v>143</v>
      </c>
      <c r="G10" t="s">
        <v>144</v>
      </c>
      <c r="H10" t="s">
        <v>66</v>
      </c>
      <c r="I10">
        <v>1382</v>
      </c>
      <c r="J10">
        <f>VALUE(VLOOKUP(F10&amp;" "&amp;G10,'&gt;1000 - 1à32'!$L$1:$M$70,2,0))</f>
        <v>9</v>
      </c>
    </row>
    <row r="11" spans="1:10">
      <c r="A11">
        <v>7</v>
      </c>
      <c r="B11" s="5" t="str">
        <f>F11&amp;" "&amp;MID(G11,1,2)</f>
        <v>MARCENAC Fr</v>
      </c>
      <c r="C11" t="str">
        <f>VLOOKUP(A11,'&gt;1000 - rangxpoule'!$A$2:$C$100,2,0)</f>
        <v>G</v>
      </c>
      <c r="D11">
        <f>VLOOKUP(A11,'&gt;1000 - rangxpoule'!$A$2:$C$100,3,0)</f>
        <v>1</v>
      </c>
      <c r="E11" t="str">
        <f>C11&amp;D11</f>
        <v>G1</v>
      </c>
      <c r="F11" t="s">
        <v>270</v>
      </c>
      <c r="G11" t="s">
        <v>252</v>
      </c>
      <c r="H11" t="s">
        <v>275</v>
      </c>
      <c r="I11">
        <v>1375</v>
      </c>
      <c r="J11">
        <f>VALUE(VLOOKUP(F11&amp;" "&amp;G11,'&gt;1000 - 1à32'!$L$1:$M$70,2,0))</f>
        <v>10</v>
      </c>
    </row>
    <row r="12" spans="1:10">
      <c r="A12">
        <v>12</v>
      </c>
      <c r="B12" s="5" t="str">
        <f>F12&amp;" "&amp;MID(G12,1,2)</f>
        <v>LARSON Fr</v>
      </c>
      <c r="C12" t="str">
        <f>VLOOKUP(A12,'&gt;1000 - rangxpoule'!$A$2:$C$100,2,0)</f>
        <v>E</v>
      </c>
      <c r="D12">
        <f>VLOOKUP(A12,'&gt;1000 - rangxpoule'!$A$2:$C$100,3,0)</f>
        <v>2</v>
      </c>
      <c r="E12" t="str">
        <f>C12&amp;D12</f>
        <v>E2</v>
      </c>
      <c r="F12" t="s">
        <v>233</v>
      </c>
      <c r="G12" t="s">
        <v>152</v>
      </c>
      <c r="H12" t="s">
        <v>63</v>
      </c>
      <c r="I12">
        <v>1199</v>
      </c>
      <c r="J12">
        <f>VALUE(VLOOKUP(F12&amp;" "&amp;G12,'&gt;1000 - 1à32'!$L$1:$M$70,2,0))</f>
        <v>11</v>
      </c>
    </row>
    <row r="13" spans="1:10">
      <c r="A13">
        <v>8</v>
      </c>
      <c r="B13" s="5" t="str">
        <f>F13&amp;" "&amp;MID(G13,1,2)</f>
        <v>NICHILO Da</v>
      </c>
      <c r="C13" t="str">
        <f>VLOOKUP(A13,'&gt;1000 - rangxpoule'!$A$2:$C$100,2,0)</f>
        <v>H</v>
      </c>
      <c r="D13">
        <f>VLOOKUP(A13,'&gt;1000 - rangxpoule'!$A$2:$C$100,3,0)</f>
        <v>1</v>
      </c>
      <c r="E13" t="str">
        <f>C13&amp;D13</f>
        <v>H1</v>
      </c>
      <c r="F13" t="s">
        <v>68</v>
      </c>
      <c r="G13" t="s">
        <v>69</v>
      </c>
      <c r="H13" t="s">
        <v>67</v>
      </c>
      <c r="I13">
        <v>1315</v>
      </c>
      <c r="J13">
        <f>VALUE(VLOOKUP(F13&amp;" "&amp;G13,'&gt;1000 - 1à32'!$L$1:$M$70,2,0))</f>
        <v>12</v>
      </c>
    </row>
    <row r="14" spans="1:10">
      <c r="A14">
        <v>20</v>
      </c>
      <c r="B14" s="5" t="str">
        <f>F14&amp;" "&amp;MID(G14,1,2)</f>
        <v>NGUYEN Ph</v>
      </c>
      <c r="C14" t="str">
        <f>VLOOKUP(A14,'&gt;1000 - rangxpoule'!$A$2:$C$100,2,0)</f>
        <v>D</v>
      </c>
      <c r="D14">
        <f>VLOOKUP(A14,'&gt;1000 - rangxpoule'!$A$2:$C$100,3,0)</f>
        <v>3</v>
      </c>
      <c r="E14" t="str">
        <f>C14&amp;D14</f>
        <v>D3</v>
      </c>
      <c r="F14" t="s">
        <v>10</v>
      </c>
      <c r="G14" t="s">
        <v>32</v>
      </c>
      <c r="H14" t="s">
        <v>79</v>
      </c>
      <c r="I14">
        <v>956</v>
      </c>
      <c r="J14">
        <f>VALUE(VLOOKUP(F14&amp;" "&amp;G14,'&gt;1000 - 1à32'!$L$1:$M$70,2,0))</f>
        <v>13</v>
      </c>
    </row>
    <row r="15" spans="1:10">
      <c r="A15">
        <v>18</v>
      </c>
      <c r="B15" s="5" t="str">
        <f>F15&amp;" "&amp;MID(G15,1,2)</f>
        <v>MAURIN Ad</v>
      </c>
      <c r="C15" t="str">
        <f>VLOOKUP(A15,'&gt;1000 - rangxpoule'!$A$2:$C$100,2,0)</f>
        <v>B</v>
      </c>
      <c r="D15">
        <f>VLOOKUP(A15,'&gt;1000 - rangxpoule'!$A$2:$C$100,3,0)</f>
        <v>3</v>
      </c>
      <c r="E15" t="str">
        <f>C15&amp;D15</f>
        <v>B3</v>
      </c>
      <c r="F15" t="s">
        <v>257</v>
      </c>
      <c r="G15" t="s">
        <v>25</v>
      </c>
      <c r="H15" t="s">
        <v>201</v>
      </c>
      <c r="I15">
        <v>1010</v>
      </c>
      <c r="J15">
        <f>VALUE(VLOOKUP(F15&amp;" "&amp;G15,'&gt;1000 - 1à32'!$L$1:$M$70,2,0))</f>
        <v>14</v>
      </c>
    </row>
    <row r="16" spans="1:10">
      <c r="A16">
        <v>19</v>
      </c>
      <c r="B16" s="5" t="str">
        <f>F16&amp;" "&amp;MID(G16,1,2)</f>
        <v>THEVENIAUD Cl</v>
      </c>
      <c r="C16" t="str">
        <f>VLOOKUP(A16,'&gt;1000 - rangxpoule'!$A$2:$C$100,2,0)</f>
        <v>C</v>
      </c>
      <c r="D16">
        <f>VLOOKUP(A16,'&gt;1000 - rangxpoule'!$A$2:$C$100,3,0)</f>
        <v>3</v>
      </c>
      <c r="E16" t="str">
        <f>C16&amp;D16</f>
        <v>C3</v>
      </c>
      <c r="F16" t="s">
        <v>166</v>
      </c>
      <c r="G16" t="s">
        <v>167</v>
      </c>
      <c r="H16" t="s">
        <v>201</v>
      </c>
      <c r="I16">
        <v>992</v>
      </c>
      <c r="J16">
        <f>VALUE(VLOOKUP(F16&amp;" "&amp;G16,'&gt;1000 - 1à32'!$L$1:$M$70,2,0))</f>
        <v>15</v>
      </c>
    </row>
    <row r="17" spans="1:10">
      <c r="A17">
        <v>17</v>
      </c>
      <c r="B17" s="5" t="str">
        <f>F17&amp;" "&amp;MID(G17,1,2)</f>
        <v>RAYMOND Th</v>
      </c>
      <c r="C17" t="str">
        <f>VLOOKUP(A17,'&gt;1000 - rangxpoule'!$A$2:$C$100,2,0)</f>
        <v>A</v>
      </c>
      <c r="D17">
        <f>VLOOKUP(A17,'&gt;1000 - rangxpoule'!$A$2:$C$100,3,0)</f>
        <v>3</v>
      </c>
      <c r="E17" t="str">
        <f>C17&amp;D17</f>
        <v>A3</v>
      </c>
      <c r="F17" t="s">
        <v>9</v>
      </c>
      <c r="G17" t="s">
        <v>31</v>
      </c>
      <c r="H17" t="s">
        <v>46</v>
      </c>
      <c r="I17">
        <v>1014</v>
      </c>
      <c r="J17">
        <f>VALUE(VLOOKUP(F17&amp;" "&amp;G17,'&gt;1000 - 1à32'!$L$1:$M$70,2,0))</f>
        <v>16</v>
      </c>
    </row>
    <row r="18" spans="1:10">
      <c r="A18">
        <v>13</v>
      </c>
      <c r="B18" s="5" t="str">
        <f>F18&amp;" "&amp;MID(G18,1,2)</f>
        <v>LE GRAND St</v>
      </c>
      <c r="C18" t="str">
        <f>VLOOKUP(A18,'&gt;1000 - rangxpoule'!$A$2:$C$100,2,0)</f>
        <v>D</v>
      </c>
      <c r="D18">
        <f>VLOOKUP(A18,'&gt;1000 - rangxpoule'!$A$2:$C$100,3,0)</f>
        <v>2</v>
      </c>
      <c r="E18" t="str">
        <f>C18&amp;D18</f>
        <v>D2</v>
      </c>
      <c r="F18" t="s">
        <v>285</v>
      </c>
      <c r="G18" t="s">
        <v>48</v>
      </c>
      <c r="H18" t="s">
        <v>66</v>
      </c>
      <c r="I18">
        <v>1160</v>
      </c>
      <c r="J18">
        <f>VALUE(VLOOKUP(F18&amp;" "&amp;G18,'&gt;1000 - 1à32'!$L$1:$M$70,2,0))</f>
        <v>17</v>
      </c>
    </row>
    <row r="19" spans="1:10">
      <c r="A19">
        <v>15</v>
      </c>
      <c r="B19" s="5" t="str">
        <f>F19&amp;" "&amp;MID(G19,1,2)</f>
        <v>ABAD Al</v>
      </c>
      <c r="C19" t="str">
        <f>VLOOKUP(A19,'&gt;1000 - rangxpoule'!$A$2:$C$100,2,0)</f>
        <v>B</v>
      </c>
      <c r="D19">
        <f>VLOOKUP(A19,'&gt;1000 - rangxpoule'!$A$2:$C$100,3,0)</f>
        <v>2</v>
      </c>
      <c r="E19" t="str">
        <f>C19&amp;D19</f>
        <v>B2</v>
      </c>
      <c r="F19" t="s">
        <v>272</v>
      </c>
      <c r="G19" t="s">
        <v>273</v>
      </c>
      <c r="H19" t="s">
        <v>274</v>
      </c>
      <c r="I19">
        <v>1130</v>
      </c>
      <c r="J19">
        <f>VALUE(VLOOKUP(F19&amp;" "&amp;G19,'&gt;1000 - 1à32'!$L$1:$M$70,2,0))</f>
        <v>18</v>
      </c>
    </row>
    <row r="20" spans="1:10">
      <c r="A20">
        <v>14</v>
      </c>
      <c r="B20" s="5" t="str">
        <f>F20&amp;" "&amp;MID(G20,1,2)</f>
        <v>WOZNIAK Do</v>
      </c>
      <c r="C20" t="str">
        <f>VLOOKUP(A20,'&gt;1000 - rangxpoule'!$A$2:$C$100,2,0)</f>
        <v>C</v>
      </c>
      <c r="D20">
        <f>VLOOKUP(A20,'&gt;1000 - rangxpoule'!$A$2:$C$100,3,0)</f>
        <v>2</v>
      </c>
      <c r="E20" t="str">
        <f>C20&amp;D20</f>
        <v>C2</v>
      </c>
      <c r="F20" t="s">
        <v>8</v>
      </c>
      <c r="G20" t="s">
        <v>30</v>
      </c>
      <c r="H20" t="s">
        <v>66</v>
      </c>
      <c r="I20">
        <v>1152</v>
      </c>
      <c r="J20">
        <f>VALUE(VLOOKUP(F20&amp;" "&amp;G20,'&gt;1000 - 1à32'!$L$1:$M$70,2,0))</f>
        <v>19</v>
      </c>
    </row>
    <row r="21" spans="1:10">
      <c r="A21">
        <v>16</v>
      </c>
      <c r="B21" s="5" t="str">
        <f>F21&amp;" "&amp;MID(G21,1,2)</f>
        <v>BELASCO Cy</v>
      </c>
      <c r="C21" t="str">
        <f>VLOOKUP(A21,'&gt;1000 - rangxpoule'!$A$2:$C$100,2,0)</f>
        <v>A</v>
      </c>
      <c r="D21">
        <f>VLOOKUP(A21,'&gt;1000 - rangxpoule'!$A$2:$C$100,3,0)</f>
        <v>2</v>
      </c>
      <c r="E21" t="str">
        <f>C21&amp;D21</f>
        <v>A2</v>
      </c>
      <c r="F21" t="s">
        <v>155</v>
      </c>
      <c r="G21" t="s">
        <v>156</v>
      </c>
      <c r="H21" t="s">
        <v>202</v>
      </c>
      <c r="I21">
        <v>1081</v>
      </c>
      <c r="J21">
        <f>VALUE(VLOOKUP(F21&amp;" "&amp;G21,'&gt;1000 - 1à32'!$L$1:$M$70,2,0))</f>
        <v>20</v>
      </c>
    </row>
    <row r="22" spans="1:10">
      <c r="A22">
        <v>21</v>
      </c>
      <c r="B22" s="5" t="str">
        <f>F22&amp;" "&amp;MID(G22,1,2)</f>
        <v>CAMPOS Sa</v>
      </c>
      <c r="C22" t="str">
        <f>VLOOKUP(A22,'&gt;1000 - rangxpoule'!$A$2:$C$100,2,0)</f>
        <v>E</v>
      </c>
      <c r="D22">
        <f>VLOOKUP(A22,'&gt;1000 - rangxpoule'!$A$2:$C$100,3,0)</f>
        <v>3</v>
      </c>
      <c r="E22" t="str">
        <f>C22&amp;D22</f>
        <v>E3</v>
      </c>
      <c r="F22" t="s">
        <v>73</v>
      </c>
      <c r="G22" t="s">
        <v>74</v>
      </c>
      <c r="H22" t="s">
        <v>57</v>
      </c>
      <c r="I22">
        <v>868</v>
      </c>
      <c r="J22">
        <f>VALUE(VLOOKUP(F22&amp;" "&amp;G22,'&gt;1000 - 1à32'!$L$1:$M$70,2,0))</f>
        <v>21</v>
      </c>
    </row>
    <row r="23" spans="1:10">
      <c r="A23">
        <v>23</v>
      </c>
      <c r="B23" s="5" t="str">
        <f>F23&amp;" "&amp;MID(G23,1,2)</f>
        <v>PORCHAIRE Jé</v>
      </c>
      <c r="C23" t="str">
        <f>VLOOKUP(A23,'&gt;1000 - rangxpoule'!$A$2:$C$100,2,0)</f>
        <v>G</v>
      </c>
      <c r="D23">
        <f>VLOOKUP(A23,'&gt;1000 - rangxpoule'!$A$2:$C$100,3,0)</f>
        <v>3</v>
      </c>
      <c r="E23" t="str">
        <f>C23&amp;D23</f>
        <v>G3</v>
      </c>
      <c r="F23" t="s">
        <v>15</v>
      </c>
      <c r="G23" t="s">
        <v>28</v>
      </c>
      <c r="H23" t="s">
        <v>66</v>
      </c>
      <c r="I23">
        <v>778</v>
      </c>
      <c r="J23">
        <f>VALUE(VLOOKUP(F23&amp;" "&amp;G23,'&gt;1000 - 1à32'!$L$1:$M$70,2,0))</f>
        <v>22</v>
      </c>
    </row>
    <row r="24" spans="1:10">
      <c r="A24">
        <v>24</v>
      </c>
      <c r="B24" s="5" t="str">
        <f>F24&amp;" "&amp;MID(G24,1,2)</f>
        <v>LABORD Jé</v>
      </c>
      <c r="C24" t="str">
        <f>VLOOKUP(A24,'&gt;1000 - rangxpoule'!$A$2:$C$100,2,0)</f>
        <v>H</v>
      </c>
      <c r="D24">
        <f>VLOOKUP(A24,'&gt;1000 - rangxpoule'!$A$2:$C$100,3,0)</f>
        <v>3</v>
      </c>
      <c r="E24" t="str">
        <f>C24&amp;D24</f>
        <v>H3</v>
      </c>
      <c r="F24" t="s">
        <v>72</v>
      </c>
      <c r="G24" t="s">
        <v>28</v>
      </c>
      <c r="H24" t="s">
        <v>57</v>
      </c>
      <c r="I24">
        <v>515</v>
      </c>
      <c r="J24">
        <f>VALUE(VLOOKUP(F24&amp;" "&amp;G24,'&gt;1000 - 1à32'!$L$1:$M$70,2,0))</f>
        <v>23</v>
      </c>
    </row>
    <row r="25" spans="1:10">
      <c r="A25">
        <v>22</v>
      </c>
      <c r="B25" s="5" t="str">
        <f>F25&amp;" "&amp;MID(G25,1,2)</f>
        <v>ERB Lu</v>
      </c>
      <c r="C25" t="str">
        <f>VLOOKUP(A25,'&gt;1000 - rangxpoule'!$A$2:$C$100,2,0)</f>
        <v>F</v>
      </c>
      <c r="D25">
        <f>VLOOKUP(A25,'&gt;1000 - rangxpoule'!$A$2:$C$100,3,0)</f>
        <v>3</v>
      </c>
      <c r="E25" t="str">
        <f>C25&amp;D25</f>
        <v>F3</v>
      </c>
      <c r="F25" t="s">
        <v>168</v>
      </c>
      <c r="G25" t="s">
        <v>169</v>
      </c>
      <c r="H25" t="s">
        <v>201</v>
      </c>
      <c r="I25">
        <v>856</v>
      </c>
      <c r="J25">
        <f>VALUE(VLOOKUP(F25&amp;" "&amp;G25,'&gt;1000 - 1à32'!$L$1:$M$70,2,0))</f>
        <v>24</v>
      </c>
    </row>
    <row r="26" spans="1:10">
      <c r="A26">
        <v>25</v>
      </c>
      <c r="B26" s="5" t="str">
        <f t="shared" ref="B3:B49" si="0">F26&amp;" "&amp;MID(G26,1,2)</f>
        <v xml:space="preserve"> </v>
      </c>
      <c r="C26" t="str">
        <f>VLOOKUP(A26,'&gt;1000 - rangxpoule'!$A$2:$C$100,2,0)</f>
        <v>H</v>
      </c>
      <c r="D26">
        <f>VLOOKUP(A26,'&gt;1000 - rangxpoule'!$A$2:$C$100,3,0)</f>
        <v>4</v>
      </c>
      <c r="E26" t="str">
        <f t="shared" ref="E3:E49" si="1">C26&amp;D26</f>
        <v>H4</v>
      </c>
      <c r="J26" t="e">
        <f>VALUE(VLOOKUP(F26&amp;" "&amp;G26,'&gt;1000 - 1à32'!$L$1:$M$70,2,0))</f>
        <v>#N/A</v>
      </c>
    </row>
    <row r="27" spans="1:10">
      <c r="A27">
        <v>26</v>
      </c>
      <c r="B27" s="5" t="str">
        <f t="shared" si="0"/>
        <v xml:space="preserve"> </v>
      </c>
      <c r="C27" t="str">
        <f>VLOOKUP(A27,'&gt;1000 - rangxpoule'!$A$2:$C$100,2,0)</f>
        <v>G</v>
      </c>
      <c r="D27">
        <f>VLOOKUP(A27,'&gt;1000 - rangxpoule'!$A$2:$C$100,3,0)</f>
        <v>4</v>
      </c>
      <c r="E27" t="str">
        <f t="shared" si="1"/>
        <v>G4</v>
      </c>
      <c r="J27" t="e">
        <f>VALUE(VLOOKUP(F27&amp;" "&amp;G27,'&gt;1000 - 1à32'!$L$1:$M$70,2,0))</f>
        <v>#N/A</v>
      </c>
    </row>
    <row r="28" spans="1:10">
      <c r="A28">
        <v>27</v>
      </c>
      <c r="B28" s="5" t="str">
        <f t="shared" si="0"/>
        <v xml:space="preserve"> </v>
      </c>
      <c r="C28" t="str">
        <f>VLOOKUP(A28,'&gt;1000 - rangxpoule'!$A$2:$C$100,2,0)</f>
        <v>F</v>
      </c>
      <c r="D28">
        <f>VLOOKUP(A28,'&gt;1000 - rangxpoule'!$A$2:$C$100,3,0)</f>
        <v>4</v>
      </c>
      <c r="E28" t="str">
        <f t="shared" si="1"/>
        <v>F4</v>
      </c>
      <c r="J28" t="e">
        <f>VALUE(VLOOKUP(F28&amp;" "&amp;G28,'&gt;1000 - 1à32'!$L$1:$M$70,2,0))</f>
        <v>#N/A</v>
      </c>
    </row>
    <row r="29" spans="1:10">
      <c r="A29">
        <v>28</v>
      </c>
      <c r="B29" s="5" t="str">
        <f t="shared" si="0"/>
        <v xml:space="preserve"> </v>
      </c>
      <c r="C29" t="str">
        <f>VLOOKUP(A29,'&gt;1000 - rangxpoule'!$A$2:$C$100,2,0)</f>
        <v>E</v>
      </c>
      <c r="D29">
        <f>VLOOKUP(A29,'&gt;1000 - rangxpoule'!$A$2:$C$100,3,0)</f>
        <v>4</v>
      </c>
      <c r="E29" t="str">
        <f t="shared" si="1"/>
        <v>E4</v>
      </c>
      <c r="J29" t="e">
        <f>VALUE(VLOOKUP(F29&amp;" "&amp;G29,'&gt;1000 - 1à32'!$L$1:$M$70,2,0))</f>
        <v>#N/A</v>
      </c>
    </row>
    <row r="30" spans="1:10">
      <c r="A30">
        <v>29</v>
      </c>
      <c r="B30" s="5" t="str">
        <f t="shared" si="0"/>
        <v xml:space="preserve"> </v>
      </c>
      <c r="C30" t="str">
        <f>VLOOKUP(A30,'&gt;1000 - rangxpoule'!$A$2:$C$100,2,0)</f>
        <v>D</v>
      </c>
      <c r="D30">
        <f>VLOOKUP(A30,'&gt;1000 - rangxpoule'!$A$2:$C$100,3,0)</f>
        <v>4</v>
      </c>
      <c r="E30" t="str">
        <f t="shared" si="1"/>
        <v>D4</v>
      </c>
      <c r="J30" t="e">
        <f>VALUE(VLOOKUP(F30&amp;" "&amp;G30,'&gt;1000 - 1à32'!$L$1:$M$70,2,0))</f>
        <v>#N/A</v>
      </c>
    </row>
    <row r="31" spans="1:10">
      <c r="A31">
        <v>30</v>
      </c>
      <c r="B31" s="5" t="str">
        <f t="shared" si="0"/>
        <v xml:space="preserve"> </v>
      </c>
      <c r="C31" t="str">
        <f>VLOOKUP(A31,'&gt;1000 - rangxpoule'!$A$2:$C$100,2,0)</f>
        <v>C</v>
      </c>
      <c r="D31">
        <f>VLOOKUP(A31,'&gt;1000 - rangxpoule'!$A$2:$C$100,3,0)</f>
        <v>4</v>
      </c>
      <c r="E31" t="str">
        <f t="shared" si="1"/>
        <v>C4</v>
      </c>
      <c r="J31" t="e">
        <f>VALUE(VLOOKUP(F31&amp;" "&amp;G31,'&gt;1000 - 1à32'!$L$1:$M$70,2,0))</f>
        <v>#N/A</v>
      </c>
    </row>
    <row r="32" spans="1:10">
      <c r="A32">
        <v>31</v>
      </c>
      <c r="B32" s="5" t="str">
        <f t="shared" si="0"/>
        <v xml:space="preserve"> </v>
      </c>
      <c r="C32" t="str">
        <f>VLOOKUP(A32,'&gt;1000 - rangxpoule'!$A$2:$C$100,2,0)</f>
        <v>B</v>
      </c>
      <c r="D32">
        <f>VLOOKUP(A32,'&gt;1000 - rangxpoule'!$A$2:$C$100,3,0)</f>
        <v>4</v>
      </c>
      <c r="E32" t="str">
        <f t="shared" si="1"/>
        <v>B4</v>
      </c>
      <c r="J32" t="e">
        <f>VALUE(VLOOKUP(F32&amp;" "&amp;G32,'&gt;1000 - 1à32'!$L$1:$M$70,2,0))</f>
        <v>#N/A</v>
      </c>
    </row>
    <row r="33" spans="1:10">
      <c r="A33">
        <v>32</v>
      </c>
      <c r="B33" s="5" t="str">
        <f t="shared" si="0"/>
        <v xml:space="preserve"> </v>
      </c>
      <c r="C33" t="str">
        <f>VLOOKUP(A33,'&gt;1000 - rangxpoule'!$A$2:$C$100,2,0)</f>
        <v>A</v>
      </c>
      <c r="D33">
        <f>VLOOKUP(A33,'&gt;1000 - rangxpoule'!$A$2:$C$100,3,0)</f>
        <v>4</v>
      </c>
      <c r="E33" t="str">
        <f t="shared" si="1"/>
        <v>A4</v>
      </c>
      <c r="J33" t="e">
        <f>VALUE(VLOOKUP(F33&amp;" "&amp;G33,'&gt;1000 - 1à32'!$L$1:$M$70,2,0))</f>
        <v>#N/A</v>
      </c>
    </row>
    <row r="34" spans="1:10">
      <c r="A34">
        <v>33</v>
      </c>
      <c r="B34" s="5" t="str">
        <f t="shared" si="0"/>
        <v xml:space="preserve"> </v>
      </c>
      <c r="C34" t="str">
        <f>VLOOKUP(A34,'&gt;1000 - rangxpoule'!$A$2:$C$100,2,0)</f>
        <v>A</v>
      </c>
      <c r="D34">
        <f>VLOOKUP(A34,'&gt;1000 - rangxpoule'!$A$2:$C$100,3,0)</f>
        <v>5</v>
      </c>
      <c r="E34" t="str">
        <f t="shared" si="1"/>
        <v>A5</v>
      </c>
      <c r="J34" t="e">
        <f>VALUE(VLOOKUP(F34&amp;" "&amp;G34,'&gt;1000 - 1à32'!$L$1:$M$70,2,0))</f>
        <v>#N/A</v>
      </c>
    </row>
    <row r="35" spans="1:10">
      <c r="A35">
        <v>34</v>
      </c>
      <c r="B35" s="5" t="str">
        <f t="shared" si="0"/>
        <v xml:space="preserve"> </v>
      </c>
      <c r="C35" t="str">
        <f>VLOOKUP(A35,'&gt;1000 - rangxpoule'!$A$2:$C$100,2,0)</f>
        <v>B</v>
      </c>
      <c r="D35">
        <f>VLOOKUP(A35,'&gt;1000 - rangxpoule'!$A$2:$C$100,3,0)</f>
        <v>5</v>
      </c>
      <c r="E35" t="str">
        <f t="shared" si="1"/>
        <v>B5</v>
      </c>
      <c r="J35" t="e">
        <f>VALUE(VLOOKUP(F35&amp;" "&amp;G35,'&gt;1000 - 1à32'!$L$1:$M$70,2,0))</f>
        <v>#N/A</v>
      </c>
    </row>
    <row r="36" spans="1:10">
      <c r="A36">
        <v>35</v>
      </c>
      <c r="B36" s="5" t="str">
        <f t="shared" si="0"/>
        <v xml:space="preserve"> </v>
      </c>
      <c r="C36" t="str">
        <f>VLOOKUP(A36,'&gt;1000 - rangxpoule'!$A$2:$C$100,2,0)</f>
        <v>C</v>
      </c>
      <c r="D36">
        <f>VLOOKUP(A36,'&gt;1000 - rangxpoule'!$A$2:$C$100,3,0)</f>
        <v>5</v>
      </c>
      <c r="E36" t="str">
        <f t="shared" si="1"/>
        <v>C5</v>
      </c>
      <c r="J36" t="e">
        <f>VALUE(VLOOKUP(F36&amp;" "&amp;G36,'&gt;1000 - 1à32'!$L$1:$M$70,2,0))</f>
        <v>#N/A</v>
      </c>
    </row>
    <row r="37" spans="1:10">
      <c r="A37">
        <v>36</v>
      </c>
      <c r="B37" s="5" t="str">
        <f t="shared" si="0"/>
        <v xml:space="preserve"> </v>
      </c>
      <c r="C37" t="str">
        <f>VLOOKUP(A37,'&gt;1000 - rangxpoule'!$A$2:$C$100,2,0)</f>
        <v>D</v>
      </c>
      <c r="D37">
        <f>VLOOKUP(A37,'&gt;1000 - rangxpoule'!$A$2:$C$100,3,0)</f>
        <v>5</v>
      </c>
      <c r="E37" t="str">
        <f t="shared" si="1"/>
        <v>D5</v>
      </c>
      <c r="J37" t="e">
        <f>VALUE(VLOOKUP(F37&amp;" "&amp;G37,'&gt;1000 - 1à32'!$L$1:$M$70,2,0))</f>
        <v>#N/A</v>
      </c>
    </row>
    <row r="38" spans="1:10">
      <c r="A38">
        <v>37</v>
      </c>
      <c r="B38" s="5" t="str">
        <f t="shared" si="0"/>
        <v xml:space="preserve"> </v>
      </c>
      <c r="C38" t="str">
        <f>VLOOKUP(A38,'&gt;1000 - rangxpoule'!$A$2:$C$100,2,0)</f>
        <v>E</v>
      </c>
      <c r="D38">
        <f>VLOOKUP(A38,'&gt;1000 - rangxpoule'!$A$2:$C$100,3,0)</f>
        <v>5</v>
      </c>
      <c r="E38" t="str">
        <f t="shared" si="1"/>
        <v>E5</v>
      </c>
      <c r="J38" t="e">
        <f>VALUE(VLOOKUP(F38&amp;" "&amp;G38,'&gt;1000 - 1à32'!$L$1:$M$70,2,0))</f>
        <v>#N/A</v>
      </c>
    </row>
    <row r="39" spans="1:10">
      <c r="A39">
        <v>38</v>
      </c>
      <c r="B39" s="5" t="str">
        <f t="shared" si="0"/>
        <v xml:space="preserve"> </v>
      </c>
      <c r="C39" t="str">
        <f>VLOOKUP(A39,'&gt;1000 - rangxpoule'!$A$2:$C$100,2,0)</f>
        <v>F</v>
      </c>
      <c r="D39">
        <f>VLOOKUP(A39,'&gt;1000 - rangxpoule'!$A$2:$C$100,3,0)</f>
        <v>5</v>
      </c>
      <c r="E39" t="str">
        <f t="shared" si="1"/>
        <v>F5</v>
      </c>
      <c r="J39" t="e">
        <f>VALUE(VLOOKUP(F39&amp;" "&amp;G39,'&gt;1000 - 1à32'!$L$1:$M$70,2,0))</f>
        <v>#N/A</v>
      </c>
    </row>
    <row r="40" spans="1:10">
      <c r="A40">
        <v>39</v>
      </c>
      <c r="B40" s="5" t="str">
        <f t="shared" si="0"/>
        <v xml:space="preserve"> </v>
      </c>
      <c r="C40" t="str">
        <f>VLOOKUP(A40,'&gt;1000 - rangxpoule'!$A$2:$C$100,2,0)</f>
        <v>G</v>
      </c>
      <c r="D40">
        <f>VLOOKUP(A40,'&gt;1000 - rangxpoule'!$A$2:$C$100,3,0)</f>
        <v>5</v>
      </c>
      <c r="E40" t="str">
        <f t="shared" si="1"/>
        <v>G5</v>
      </c>
      <c r="J40" t="e">
        <f>VALUE(VLOOKUP(F40&amp;" "&amp;G40,'&gt;1000 - 1à32'!$L$1:$M$70,2,0))</f>
        <v>#N/A</v>
      </c>
    </row>
    <row r="41" spans="1:10">
      <c r="A41">
        <v>40</v>
      </c>
      <c r="B41" s="5" t="str">
        <f t="shared" si="0"/>
        <v xml:space="preserve"> </v>
      </c>
      <c r="C41" t="str">
        <f>VLOOKUP(A41,'&gt;1000 - rangxpoule'!$A$2:$C$100,2,0)</f>
        <v>H</v>
      </c>
      <c r="D41">
        <f>VLOOKUP(A41,'&gt;1000 - rangxpoule'!$A$2:$C$100,3,0)</f>
        <v>5</v>
      </c>
      <c r="E41" t="str">
        <f t="shared" si="1"/>
        <v>H5</v>
      </c>
      <c r="J41" t="e">
        <f>VALUE(VLOOKUP(F41&amp;" "&amp;G41,'&gt;1000 - 1à32'!$L$1:$M$70,2,0))</f>
        <v>#N/A</v>
      </c>
    </row>
    <row r="42" spans="1:10">
      <c r="A42">
        <v>41</v>
      </c>
      <c r="B42" s="5" t="str">
        <f t="shared" si="0"/>
        <v xml:space="preserve"> </v>
      </c>
      <c r="C42" t="str">
        <f>VLOOKUP(A42,'&gt;1000 - rangxpoule'!$A$2:$C$100,2,0)</f>
        <v>H</v>
      </c>
      <c r="D42">
        <f>VLOOKUP(A42,'&gt;1000 - rangxpoule'!$A$2:$C$100,3,0)</f>
        <v>6</v>
      </c>
      <c r="E42" t="str">
        <f t="shared" si="1"/>
        <v>H6</v>
      </c>
      <c r="J42" t="e">
        <f>VALUE(VLOOKUP(F42&amp;" "&amp;G42,'&gt;1000 - 1à32'!$L$1:$M$70,2,0))</f>
        <v>#N/A</v>
      </c>
    </row>
    <row r="43" spans="1:10">
      <c r="A43">
        <v>42</v>
      </c>
      <c r="B43" s="5" t="str">
        <f t="shared" si="0"/>
        <v xml:space="preserve"> </v>
      </c>
      <c r="C43" t="str">
        <f>VLOOKUP(A43,'&gt;1000 - rangxpoule'!$A$2:$C$100,2,0)</f>
        <v>G</v>
      </c>
      <c r="D43">
        <f>VLOOKUP(A43,'&gt;1000 - rangxpoule'!$A$2:$C$100,3,0)</f>
        <v>6</v>
      </c>
      <c r="E43" t="str">
        <f t="shared" si="1"/>
        <v>G6</v>
      </c>
      <c r="J43" t="e">
        <f>VALUE(VLOOKUP(F43&amp;" "&amp;G43,'&gt;1000 - 1à32'!$L$1:$M$70,2,0))</f>
        <v>#N/A</v>
      </c>
    </row>
    <row r="44" spans="1:10">
      <c r="A44">
        <v>43</v>
      </c>
      <c r="B44" s="5" t="str">
        <f t="shared" si="0"/>
        <v xml:space="preserve"> </v>
      </c>
      <c r="C44" t="str">
        <f>VLOOKUP(A44,'&gt;1000 - rangxpoule'!$A$2:$C$100,2,0)</f>
        <v>F</v>
      </c>
      <c r="D44">
        <f>VLOOKUP(A44,'&gt;1000 - rangxpoule'!$A$2:$C$100,3,0)</f>
        <v>6</v>
      </c>
      <c r="E44" t="str">
        <f t="shared" si="1"/>
        <v>F6</v>
      </c>
      <c r="J44" t="e">
        <f>VALUE(VLOOKUP(F44&amp;" "&amp;G44,'&gt;1000 - 1à32'!$L$1:$M$70,2,0))</f>
        <v>#N/A</v>
      </c>
    </row>
    <row r="45" spans="1:10">
      <c r="A45">
        <v>44</v>
      </c>
      <c r="B45" s="5" t="str">
        <f t="shared" si="0"/>
        <v xml:space="preserve"> </v>
      </c>
      <c r="C45" t="str">
        <f>VLOOKUP(A45,'&gt;1000 - rangxpoule'!$A$2:$C$100,2,0)</f>
        <v>E</v>
      </c>
      <c r="D45">
        <f>VLOOKUP(A45,'&gt;1000 - rangxpoule'!$A$2:$C$100,3,0)</f>
        <v>6</v>
      </c>
      <c r="E45" t="str">
        <f t="shared" si="1"/>
        <v>E6</v>
      </c>
      <c r="J45" t="e">
        <f>VALUE(VLOOKUP(F45&amp;" "&amp;G45,'&gt;1000 - 1à32'!$L$1:$M$70,2,0))</f>
        <v>#N/A</v>
      </c>
    </row>
    <row r="46" spans="1:10">
      <c r="A46">
        <v>45</v>
      </c>
      <c r="B46" s="5" t="str">
        <f t="shared" si="0"/>
        <v xml:space="preserve"> </v>
      </c>
      <c r="C46" t="str">
        <f>VLOOKUP(A46,'&gt;1000 - rangxpoule'!$A$2:$C$100,2,0)</f>
        <v>D</v>
      </c>
      <c r="D46">
        <f>VLOOKUP(A46,'&gt;1000 - rangxpoule'!$A$2:$C$100,3,0)</f>
        <v>6</v>
      </c>
      <c r="E46" t="str">
        <f t="shared" si="1"/>
        <v>D6</v>
      </c>
      <c r="J46" t="e">
        <f>VALUE(VLOOKUP(F46&amp;" "&amp;G46,'&gt;1000 - 1à32'!$L$1:$M$70,2,0))</f>
        <v>#N/A</v>
      </c>
    </row>
    <row r="47" spans="1:10">
      <c r="A47">
        <v>46</v>
      </c>
      <c r="B47" s="5" t="str">
        <f t="shared" si="0"/>
        <v xml:space="preserve"> </v>
      </c>
      <c r="C47" t="str">
        <f>VLOOKUP(A47,'&gt;1000 - rangxpoule'!$A$2:$C$100,2,0)</f>
        <v>C</v>
      </c>
      <c r="D47">
        <f>VLOOKUP(A47,'&gt;1000 - rangxpoule'!$A$2:$C$100,3,0)</f>
        <v>6</v>
      </c>
      <c r="E47" t="str">
        <f t="shared" si="1"/>
        <v>C6</v>
      </c>
      <c r="J47" t="e">
        <f>VALUE(VLOOKUP(F47&amp;" "&amp;G47,'&gt;1000 - 1à32'!$L$1:$M$70,2,0))</f>
        <v>#N/A</v>
      </c>
    </row>
    <row r="48" spans="1:10">
      <c r="A48">
        <v>47</v>
      </c>
      <c r="B48" s="5" t="str">
        <f t="shared" si="0"/>
        <v xml:space="preserve"> </v>
      </c>
      <c r="C48" t="str">
        <f>VLOOKUP(A48,'&gt;1000 - rangxpoule'!$A$2:$C$100,2,0)</f>
        <v>B</v>
      </c>
      <c r="D48">
        <f>VLOOKUP(A48,'&gt;1000 - rangxpoule'!$A$2:$C$100,3,0)</f>
        <v>6</v>
      </c>
      <c r="E48" t="str">
        <f t="shared" si="1"/>
        <v>B6</v>
      </c>
      <c r="J48" t="e">
        <f>VALUE(VLOOKUP(F48&amp;" "&amp;G48,'&gt;1000 - 1à32'!$L$1:$M$70,2,0))</f>
        <v>#N/A</v>
      </c>
    </row>
    <row r="49" spans="1:10">
      <c r="A49">
        <v>48</v>
      </c>
      <c r="B49" s="5" t="str">
        <f t="shared" si="0"/>
        <v xml:space="preserve"> </v>
      </c>
      <c r="C49" t="str">
        <f>VLOOKUP(A49,'&gt;1000 - rangxpoule'!$A$2:$C$100,2,0)</f>
        <v>A</v>
      </c>
      <c r="D49">
        <f>VLOOKUP(A49,'&gt;1000 - rangxpoule'!$A$2:$C$100,3,0)</f>
        <v>6</v>
      </c>
      <c r="E49" t="str">
        <f t="shared" si="1"/>
        <v>A6</v>
      </c>
      <c r="J49" t="e">
        <f>VALUE(VLOOKUP(F49&amp;" "&amp;G49,'&gt;1000 - 1à32'!$L$1:$M$70,2,0))</f>
        <v>#N/A</v>
      </c>
    </row>
  </sheetData>
  <sortState ref="A2:J25">
    <sortCondition ref="J2:J25"/>
  </sortState>
  <pageMargins left="0" right="0" top="0.39370078740157505" bottom="0.39370078740157505" header="0" footer="0"/>
  <pageSetup paperSize="9" orientation="portrait" r:id="rId1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C15" workbookViewId="0">
      <selection activeCell="F15" sqref="F15"/>
    </sheetView>
  </sheetViews>
  <sheetFormatPr baseColWidth="10" defaultRowHeight="14.25" outlineLevelCol="1"/>
  <cols>
    <col min="1" max="1" width="3.75" hidden="1" customWidth="1" outlineLevel="1"/>
    <col min="2" max="2" width="4.375" hidden="1" customWidth="1" outlineLevel="1"/>
    <col min="3" max="3" width="11" collapsed="1"/>
    <col min="5" max="5" width="18.25" customWidth="1"/>
  </cols>
  <sheetData>
    <row r="1" spans="1:6" s="1" customFormat="1" ht="15.75" thickBot="1">
      <c r="C1" s="1" t="s">
        <v>94</v>
      </c>
      <c r="D1" s="1" t="s">
        <v>96</v>
      </c>
      <c r="E1" s="1" t="s">
        <v>95</v>
      </c>
      <c r="F1" s="1" t="s">
        <v>97</v>
      </c>
    </row>
    <row r="2" spans="1:6">
      <c r="A2" t="s">
        <v>82</v>
      </c>
      <c r="B2">
        <v>1</v>
      </c>
      <c r="C2" s="7" t="str">
        <f t="shared" ref="C2:C33" si="0">A2&amp;B2</f>
        <v>A1</v>
      </c>
      <c r="D2" s="8" t="str">
        <f t="shared" ref="D2:D33" si="1">F2&amp;A2</f>
        <v>1A</v>
      </c>
      <c r="E2" s="8" t="str">
        <f>IF(ISNA(VLOOKUP(C2,'&lt;1000 - inscrits'!$E$2:$G$32,2,0)&amp;" "&amp;VLOOKUP(C2,'&lt;1000 - inscrits'!$E$2:$G$32,3,0)),"",VLOOKUP(C2,'&lt;1000 - inscrits'!$E$2:$G$32,2,0)&amp;" "&amp;VLOOKUP(C2,'&lt;1000 - inscrits'!$E$2:$G$32,3,0))</f>
        <v>NGUYEN Khanh</v>
      </c>
      <c r="F2" s="15">
        <v>1</v>
      </c>
    </row>
    <row r="3" spans="1:6">
      <c r="A3" t="str">
        <f>A2</f>
        <v>A</v>
      </c>
      <c r="B3">
        <f>B2+1</f>
        <v>2</v>
      </c>
      <c r="C3" s="9" t="str">
        <f t="shared" si="0"/>
        <v>A2</v>
      </c>
      <c r="D3" s="10" t="str">
        <f t="shared" si="1"/>
        <v>3A</v>
      </c>
      <c r="E3" s="10" t="str">
        <f>IF(ISNA(VLOOKUP(C3,'&lt;1000 - inscrits'!$E$2:$G$32,2,0)&amp;" "&amp;VLOOKUP(C3,'&lt;1000 - inscrits'!$E$2:$G$32,3,0)),"",VLOOKUP(C3,'&lt;1000 - inscrits'!$E$2:$G$32,2,0)&amp;" "&amp;VLOOKUP(C3,'&lt;1000 - inscrits'!$E$2:$G$32,3,0))</f>
        <v>CAMPOY Clara</v>
      </c>
      <c r="F3" s="16">
        <v>3</v>
      </c>
    </row>
    <row r="4" spans="1:6">
      <c r="A4" t="str">
        <f t="shared" ref="A4:A5" si="2">A3</f>
        <v>A</v>
      </c>
      <c r="B4">
        <f t="shared" ref="B4:B5" si="3">B3+1</f>
        <v>3</v>
      </c>
      <c r="C4" s="9" t="str">
        <f t="shared" si="0"/>
        <v>A3</v>
      </c>
      <c r="D4" s="10" t="str">
        <f t="shared" si="1"/>
        <v>2A</v>
      </c>
      <c r="E4" s="10" t="str">
        <f>IF(ISNA(VLOOKUP(C4,'&lt;1000 - inscrits'!$E$2:$G$32,2,0)&amp;" "&amp;VLOOKUP(C4,'&lt;1000 - inscrits'!$E$2:$G$32,3,0)),"",VLOOKUP(C4,'&lt;1000 - inscrits'!$E$2:$G$32,2,0)&amp;" "&amp;VLOOKUP(C4,'&lt;1000 - inscrits'!$E$2:$G$32,3,0))</f>
        <v>ESCOUTE Jean</v>
      </c>
      <c r="F4" s="16">
        <v>2</v>
      </c>
    </row>
    <row r="5" spans="1:6" ht="15" thickBot="1">
      <c r="A5" t="str">
        <f t="shared" si="2"/>
        <v>A</v>
      </c>
      <c r="B5">
        <f t="shared" si="3"/>
        <v>4</v>
      </c>
      <c r="C5" s="11" t="str">
        <f t="shared" si="0"/>
        <v>A4</v>
      </c>
      <c r="D5" s="12" t="str">
        <f t="shared" si="1"/>
        <v>A</v>
      </c>
      <c r="E5" s="12" t="str">
        <f>IF(ISNA(VLOOKUP(C5,'&lt;1000 - inscrits'!$E$2:$G$32,2,0)&amp;" "&amp;VLOOKUP(C5,'&lt;1000 - inscrits'!$E$2:$G$32,3,0)),"",VLOOKUP(C5,'&lt;1000 - inscrits'!$E$2:$G$32,2,0)&amp;" "&amp;VLOOKUP(C5,'&lt;1000 - inscrits'!$E$2:$G$32,3,0))</f>
        <v/>
      </c>
      <c r="F5" s="17"/>
    </row>
    <row r="6" spans="1:6">
      <c r="A6" t="s">
        <v>85</v>
      </c>
      <c r="B6">
        <f>+B2</f>
        <v>1</v>
      </c>
      <c r="C6" s="7" t="str">
        <f t="shared" si="0"/>
        <v>B1</v>
      </c>
      <c r="D6" s="8" t="str">
        <f t="shared" si="1"/>
        <v>1B</v>
      </c>
      <c r="E6" s="8" t="str">
        <f>IF(ISNA(VLOOKUP(C6,'&lt;1000 - inscrits'!$E$2:$G$32,2,0)&amp;" "&amp;VLOOKUP(C6,'&lt;1000 - inscrits'!$E$2:$G$32,3,0)),"",VLOOKUP(C6,'&lt;1000 - inscrits'!$E$2:$G$32,2,0)&amp;" "&amp;VLOOKUP(C6,'&lt;1000 - inscrits'!$E$2:$G$32,3,0))</f>
        <v>PAULET Pascal</v>
      </c>
      <c r="F6" s="15">
        <v>1</v>
      </c>
    </row>
    <row r="7" spans="1:6">
      <c r="A7" t="str">
        <f>A6</f>
        <v>B</v>
      </c>
      <c r="B7">
        <f t="shared" ref="B7:B33" si="4">+B3</f>
        <v>2</v>
      </c>
      <c r="C7" s="9" t="str">
        <f t="shared" si="0"/>
        <v>B2</v>
      </c>
      <c r="D7" s="10" t="str">
        <f t="shared" si="1"/>
        <v>2B</v>
      </c>
      <c r="E7" s="10" t="str">
        <f>IF(ISNA(VLOOKUP(C7,'&lt;1000 - inscrits'!$E$2:$G$32,2,0)&amp;" "&amp;VLOOKUP(C7,'&lt;1000 - inscrits'!$E$2:$G$32,3,0)),"",VLOOKUP(C7,'&lt;1000 - inscrits'!$E$2:$G$32,2,0)&amp;" "&amp;VLOOKUP(C7,'&lt;1000 - inscrits'!$E$2:$G$32,3,0))</f>
        <v>LECOLLIER Nicolas</v>
      </c>
      <c r="F7" s="16">
        <v>2</v>
      </c>
    </row>
    <row r="8" spans="1:6">
      <c r="A8" t="str">
        <f t="shared" ref="A8:A9" si="5">A7</f>
        <v>B</v>
      </c>
      <c r="B8">
        <f t="shared" si="4"/>
        <v>3</v>
      </c>
      <c r="C8" s="9" t="str">
        <f t="shared" si="0"/>
        <v>B3</v>
      </c>
      <c r="D8" s="10" t="str">
        <f t="shared" si="1"/>
        <v>3B</v>
      </c>
      <c r="E8" s="10" t="str">
        <f>IF(ISNA(VLOOKUP(C8,'&lt;1000 - inscrits'!$E$2:$G$32,2,0)&amp;" "&amp;VLOOKUP(C8,'&lt;1000 - inscrits'!$E$2:$G$32,3,0)),"",VLOOKUP(C8,'&lt;1000 - inscrits'!$E$2:$G$32,2,0)&amp;" "&amp;VLOOKUP(C8,'&lt;1000 - inscrits'!$E$2:$G$32,3,0))</f>
        <v>ANGLADE Theo</v>
      </c>
      <c r="F8" s="16">
        <v>3</v>
      </c>
    </row>
    <row r="9" spans="1:6" ht="15" thickBot="1">
      <c r="A9" t="str">
        <f t="shared" si="5"/>
        <v>B</v>
      </c>
      <c r="B9">
        <f t="shared" si="4"/>
        <v>4</v>
      </c>
      <c r="C9" s="11" t="str">
        <f t="shared" si="0"/>
        <v>B4</v>
      </c>
      <c r="D9" s="12" t="str">
        <f t="shared" si="1"/>
        <v>B</v>
      </c>
      <c r="E9" s="12" t="str">
        <f>IF(ISNA(VLOOKUP(C9,'&lt;1000 - inscrits'!$E$2:$G$32,2,0)&amp;" "&amp;VLOOKUP(C9,'&lt;1000 - inscrits'!$E$2:$G$32,3,0)),"",VLOOKUP(C9,'&lt;1000 - inscrits'!$E$2:$G$32,2,0)&amp;" "&amp;VLOOKUP(C9,'&lt;1000 - inscrits'!$E$2:$G$32,3,0))</f>
        <v/>
      </c>
      <c r="F9" s="17"/>
    </row>
    <row r="10" spans="1:6">
      <c r="A10" t="s">
        <v>86</v>
      </c>
      <c r="B10">
        <f t="shared" si="4"/>
        <v>1</v>
      </c>
      <c r="C10" s="7" t="str">
        <f t="shared" si="0"/>
        <v>C1</v>
      </c>
      <c r="D10" s="8" t="str">
        <f t="shared" si="1"/>
        <v>1C</v>
      </c>
      <c r="E10" s="8" t="str">
        <f>IF(ISNA(VLOOKUP(C10,'&lt;1000 - inscrits'!$E$2:$G$32,2,0)&amp;" "&amp;VLOOKUP(C10,'&lt;1000 - inscrits'!$E$2:$G$32,3,0)),"",VLOOKUP(C10,'&lt;1000 - inscrits'!$E$2:$G$32,2,0)&amp;" "&amp;VLOOKUP(C10,'&lt;1000 - inscrits'!$E$2:$G$32,3,0))</f>
        <v>CAPEZ Michel</v>
      </c>
      <c r="F10" s="15">
        <v>1</v>
      </c>
    </row>
    <row r="11" spans="1:6">
      <c r="A11" t="str">
        <f>A10</f>
        <v>C</v>
      </c>
      <c r="B11">
        <f t="shared" si="4"/>
        <v>2</v>
      </c>
      <c r="C11" s="9" t="str">
        <f t="shared" si="0"/>
        <v>C2</v>
      </c>
      <c r="D11" s="10" t="str">
        <f t="shared" si="1"/>
        <v>2C</v>
      </c>
      <c r="E11" s="10" t="str">
        <f>IF(ISNA(VLOOKUP(C11,'&lt;1000 - inscrits'!$E$2:$G$32,2,0)&amp;" "&amp;VLOOKUP(C11,'&lt;1000 - inscrits'!$E$2:$G$32,3,0)),"",VLOOKUP(C11,'&lt;1000 - inscrits'!$E$2:$G$32,2,0)&amp;" "&amp;VLOOKUP(C11,'&lt;1000 - inscrits'!$E$2:$G$32,3,0))</f>
        <v>MARTIN Willam</v>
      </c>
      <c r="F11" s="16">
        <v>2</v>
      </c>
    </row>
    <row r="12" spans="1:6">
      <c r="A12" t="str">
        <f t="shared" ref="A12:A13" si="6">A11</f>
        <v>C</v>
      </c>
      <c r="B12">
        <f t="shared" si="4"/>
        <v>3</v>
      </c>
      <c r="C12" s="9" t="str">
        <f t="shared" si="0"/>
        <v>C3</v>
      </c>
      <c r="D12" s="10" t="str">
        <f t="shared" si="1"/>
        <v>3C</v>
      </c>
      <c r="E12" s="10" t="str">
        <f>IF(ISNA(VLOOKUP(C12,'&lt;1000 - inscrits'!$E$2:$G$32,2,0)&amp;" "&amp;VLOOKUP(C12,'&lt;1000 - inscrits'!$E$2:$G$32,3,0)),"",VLOOKUP(C12,'&lt;1000 - inscrits'!$E$2:$G$32,2,0)&amp;" "&amp;VLOOKUP(C12,'&lt;1000 - inscrits'!$E$2:$G$32,3,0))</f>
        <v>PERRON Kian</v>
      </c>
      <c r="F12" s="16">
        <v>3</v>
      </c>
    </row>
    <row r="13" spans="1:6" ht="15" thickBot="1">
      <c r="A13" t="str">
        <f t="shared" si="6"/>
        <v>C</v>
      </c>
      <c r="B13">
        <f t="shared" si="4"/>
        <v>4</v>
      </c>
      <c r="C13" s="11" t="str">
        <f t="shared" si="0"/>
        <v>C4</v>
      </c>
      <c r="D13" s="12" t="str">
        <f t="shared" si="1"/>
        <v>C</v>
      </c>
      <c r="E13" s="12" t="str">
        <f>IF(ISNA(VLOOKUP(C13,'&lt;1000 - inscrits'!$E$2:$G$32,2,0)&amp;" "&amp;VLOOKUP(C13,'&lt;1000 - inscrits'!$E$2:$G$32,3,0)),"",VLOOKUP(C13,'&lt;1000 - inscrits'!$E$2:$G$32,2,0)&amp;" "&amp;VLOOKUP(C13,'&lt;1000 - inscrits'!$E$2:$G$32,3,0))</f>
        <v/>
      </c>
      <c r="F13" s="17"/>
    </row>
    <row r="14" spans="1:6">
      <c r="A14" t="s">
        <v>87</v>
      </c>
      <c r="B14">
        <f t="shared" si="4"/>
        <v>1</v>
      </c>
      <c r="C14" s="7" t="str">
        <f t="shared" si="0"/>
        <v>D1</v>
      </c>
      <c r="D14" s="8" t="str">
        <f t="shared" si="1"/>
        <v>2D</v>
      </c>
      <c r="E14" s="8" t="str">
        <f>IF(ISNA(VLOOKUP(C14,'&lt;1000 - inscrits'!$E$2:$G$32,2,0)&amp;" "&amp;VLOOKUP(C14,'&lt;1000 - inscrits'!$E$2:$G$32,3,0)),"",VLOOKUP(C14,'&lt;1000 - inscrits'!$E$2:$G$32,2,0)&amp;" "&amp;VLOOKUP(C14,'&lt;1000 - inscrits'!$E$2:$G$32,3,0))</f>
        <v>AUFSCHNEIDER Remy</v>
      </c>
      <c r="F14" s="15">
        <v>2</v>
      </c>
    </row>
    <row r="15" spans="1:6">
      <c r="A15" t="str">
        <f>A14</f>
        <v>D</v>
      </c>
      <c r="B15">
        <f t="shared" si="4"/>
        <v>2</v>
      </c>
      <c r="C15" s="9" t="str">
        <f t="shared" si="0"/>
        <v>D2</v>
      </c>
      <c r="D15" s="10" t="str">
        <f t="shared" si="1"/>
        <v>1D</v>
      </c>
      <c r="E15" s="10" t="str">
        <f>IF(ISNA(VLOOKUP(C15,'&lt;1000 - inscrits'!$E$2:$G$32,2,0)&amp;" "&amp;VLOOKUP(C15,'&lt;1000 - inscrits'!$E$2:$G$32,3,0)),"",VLOOKUP(C15,'&lt;1000 - inscrits'!$E$2:$G$32,2,0)&amp;" "&amp;VLOOKUP(C15,'&lt;1000 - inscrits'!$E$2:$G$32,3,0))</f>
        <v>MARCE Luc</v>
      </c>
      <c r="F15" s="16">
        <v>1</v>
      </c>
    </row>
    <row r="16" spans="1:6">
      <c r="A16" t="str">
        <f t="shared" ref="A16:A17" si="7">A15</f>
        <v>D</v>
      </c>
      <c r="B16">
        <f t="shared" si="4"/>
        <v>3</v>
      </c>
      <c r="C16" s="9" t="str">
        <f t="shared" si="0"/>
        <v>D3</v>
      </c>
      <c r="D16" s="10" t="str">
        <f t="shared" si="1"/>
        <v>3D</v>
      </c>
      <c r="E16" s="10" t="str">
        <f>IF(ISNA(VLOOKUP(C16,'&lt;1000 - inscrits'!$E$2:$G$32,2,0)&amp;" "&amp;VLOOKUP(C16,'&lt;1000 - inscrits'!$E$2:$G$32,3,0)),"",VLOOKUP(C16,'&lt;1000 - inscrits'!$E$2:$G$32,2,0)&amp;" "&amp;VLOOKUP(C16,'&lt;1000 - inscrits'!$E$2:$G$32,3,0))</f>
        <v>PERRON Ushane</v>
      </c>
      <c r="F16" s="16">
        <v>3</v>
      </c>
    </row>
    <row r="17" spans="1:6" ht="15" thickBot="1">
      <c r="A17" t="str">
        <f t="shared" si="7"/>
        <v>D</v>
      </c>
      <c r="B17">
        <f t="shared" si="4"/>
        <v>4</v>
      </c>
      <c r="C17" s="11" t="str">
        <f t="shared" si="0"/>
        <v>D4</v>
      </c>
      <c r="D17" s="12" t="str">
        <f t="shared" si="1"/>
        <v>D</v>
      </c>
      <c r="E17" s="12" t="str">
        <f>IF(ISNA(VLOOKUP(C17,'&lt;1000 - inscrits'!$E$2:$G$32,2,0)&amp;" "&amp;VLOOKUP(C17,'&lt;1000 - inscrits'!$E$2:$G$32,3,0)),"",VLOOKUP(C17,'&lt;1000 - inscrits'!$E$2:$G$32,2,0)&amp;" "&amp;VLOOKUP(C17,'&lt;1000 - inscrits'!$E$2:$G$32,3,0))</f>
        <v/>
      </c>
      <c r="F17" s="17"/>
    </row>
    <row r="18" spans="1:6">
      <c r="A18" t="s">
        <v>83</v>
      </c>
      <c r="B18">
        <f t="shared" si="4"/>
        <v>1</v>
      </c>
      <c r="C18" s="7" t="str">
        <f t="shared" si="0"/>
        <v>E1</v>
      </c>
      <c r="D18" s="8" t="str">
        <f t="shared" si="1"/>
        <v>1E</v>
      </c>
      <c r="E18" s="8" t="str">
        <f>IF(ISNA(VLOOKUP(C18,'&lt;1000 - inscrits'!$E$2:$G$32,2,0)&amp;" "&amp;VLOOKUP(C18,'&lt;1000 - inscrits'!$E$2:$G$32,3,0)),"",VLOOKUP(C18,'&lt;1000 - inscrits'!$E$2:$G$32,2,0)&amp;" "&amp;VLOOKUP(C18,'&lt;1000 - inscrits'!$E$2:$G$32,3,0))</f>
        <v>VERDIER Hubert</v>
      </c>
      <c r="F18" s="15">
        <v>1</v>
      </c>
    </row>
    <row r="19" spans="1:6">
      <c r="A19" t="str">
        <f>A18</f>
        <v>E</v>
      </c>
      <c r="B19">
        <f t="shared" si="4"/>
        <v>2</v>
      </c>
      <c r="C19" s="9" t="str">
        <f t="shared" si="0"/>
        <v>E2</v>
      </c>
      <c r="D19" s="10" t="str">
        <f t="shared" si="1"/>
        <v>3E</v>
      </c>
      <c r="E19" s="10" t="str">
        <f>IF(ISNA(VLOOKUP(C19,'&lt;1000 - inscrits'!$E$2:$G$32,2,0)&amp;" "&amp;VLOOKUP(C19,'&lt;1000 - inscrits'!$E$2:$G$32,3,0)),"",VLOOKUP(C19,'&lt;1000 - inscrits'!$E$2:$G$32,2,0)&amp;" "&amp;VLOOKUP(C19,'&lt;1000 - inscrits'!$E$2:$G$32,3,0))</f>
        <v>BANCO Evelyne</v>
      </c>
      <c r="F19" s="16">
        <v>3</v>
      </c>
    </row>
    <row r="20" spans="1:6">
      <c r="A20" t="str">
        <f t="shared" ref="A20:A21" si="8">A19</f>
        <v>E</v>
      </c>
      <c r="B20">
        <f t="shared" si="4"/>
        <v>3</v>
      </c>
      <c r="C20" s="9" t="str">
        <f t="shared" si="0"/>
        <v>E3</v>
      </c>
      <c r="D20" s="10" t="str">
        <f t="shared" si="1"/>
        <v>2E</v>
      </c>
      <c r="E20" s="10" t="str">
        <f>IF(ISNA(VLOOKUP(C20,'&lt;1000 - inscrits'!$E$2:$G$32,2,0)&amp;" "&amp;VLOOKUP(C20,'&lt;1000 - inscrits'!$E$2:$G$32,3,0)),"",VLOOKUP(C20,'&lt;1000 - inscrits'!$E$2:$G$32,2,0)&amp;" "&amp;VLOOKUP(C20,'&lt;1000 - inscrits'!$E$2:$G$32,3,0))</f>
        <v>SELLIER Christian</v>
      </c>
      <c r="F20" s="16">
        <v>2</v>
      </c>
    </row>
    <row r="21" spans="1:6" ht="15" thickBot="1">
      <c r="A21" t="str">
        <f t="shared" si="8"/>
        <v>E</v>
      </c>
      <c r="B21">
        <f t="shared" si="4"/>
        <v>4</v>
      </c>
      <c r="C21" s="11" t="str">
        <f t="shared" si="0"/>
        <v>E4</v>
      </c>
      <c r="D21" s="12" t="str">
        <f t="shared" si="1"/>
        <v>E</v>
      </c>
      <c r="E21" s="12" t="str">
        <f>IF(ISNA(VLOOKUP(C21,'&lt;1000 - inscrits'!$E$2:$G$32,2,0)&amp;" "&amp;VLOOKUP(C21,'&lt;1000 - inscrits'!$E$2:$G$32,3,0)),"",VLOOKUP(C21,'&lt;1000 - inscrits'!$E$2:$G$32,2,0)&amp;" "&amp;VLOOKUP(C21,'&lt;1000 - inscrits'!$E$2:$G$32,3,0))</f>
        <v xml:space="preserve"> </v>
      </c>
      <c r="F21" s="17"/>
    </row>
    <row r="22" spans="1:6">
      <c r="A22" t="s">
        <v>88</v>
      </c>
      <c r="B22">
        <f t="shared" si="4"/>
        <v>1</v>
      </c>
      <c r="C22" s="7" t="str">
        <f t="shared" si="0"/>
        <v>F1</v>
      </c>
      <c r="D22" s="8" t="str">
        <f t="shared" si="1"/>
        <v>1F</v>
      </c>
      <c r="E22" s="8" t="str">
        <f>IF(ISNA(VLOOKUP(C22,'&lt;1000 - inscrits'!$E$2:$G$32,2,0)&amp;" "&amp;VLOOKUP(C22,'&lt;1000 - inscrits'!$E$2:$G$32,3,0)),"",VLOOKUP(C22,'&lt;1000 - inscrits'!$E$2:$G$32,2,0)&amp;" "&amp;VLOOKUP(C22,'&lt;1000 - inscrits'!$E$2:$G$32,3,0))</f>
        <v>MARTIN Claude</v>
      </c>
      <c r="F22" s="15">
        <v>1</v>
      </c>
    </row>
    <row r="23" spans="1:6">
      <c r="A23" t="str">
        <f>A22</f>
        <v>F</v>
      </c>
      <c r="B23">
        <f t="shared" si="4"/>
        <v>2</v>
      </c>
      <c r="C23" s="9" t="str">
        <f t="shared" si="0"/>
        <v>F2</v>
      </c>
      <c r="D23" s="10" t="str">
        <f t="shared" si="1"/>
        <v>2F</v>
      </c>
      <c r="E23" s="10" t="str">
        <f>IF(ISNA(VLOOKUP(C23,'&lt;1000 - inscrits'!$E$2:$G$32,2,0)&amp;" "&amp;VLOOKUP(C23,'&lt;1000 - inscrits'!$E$2:$G$32,3,0)),"",VLOOKUP(C23,'&lt;1000 - inscrits'!$E$2:$G$32,2,0)&amp;" "&amp;VLOOKUP(C23,'&lt;1000 - inscrits'!$E$2:$G$32,3,0))</f>
        <v>COMBERNOUX Anthony</v>
      </c>
      <c r="F23" s="16">
        <v>2</v>
      </c>
    </row>
    <row r="24" spans="1:6">
      <c r="A24" t="str">
        <f t="shared" ref="A24:A25" si="9">A23</f>
        <v>F</v>
      </c>
      <c r="B24">
        <f t="shared" si="4"/>
        <v>3</v>
      </c>
      <c r="C24" s="9" t="str">
        <f t="shared" si="0"/>
        <v>F3</v>
      </c>
      <c r="D24" s="10" t="str">
        <f t="shared" si="1"/>
        <v>3F</v>
      </c>
      <c r="E24" s="10" t="str">
        <f>IF(ISNA(VLOOKUP(C24,'&lt;1000 - inscrits'!$E$2:$G$32,2,0)&amp;" "&amp;VLOOKUP(C24,'&lt;1000 - inscrits'!$E$2:$G$32,3,0)),"",VLOOKUP(C24,'&lt;1000 - inscrits'!$E$2:$G$32,2,0)&amp;" "&amp;VLOOKUP(C24,'&lt;1000 - inscrits'!$E$2:$G$32,3,0))</f>
        <v>GUIARD Didier</v>
      </c>
      <c r="F24" s="16">
        <v>3</v>
      </c>
    </row>
    <row r="25" spans="1:6" ht="15" thickBot="1">
      <c r="A25" t="str">
        <f t="shared" si="9"/>
        <v>F</v>
      </c>
      <c r="B25">
        <f t="shared" si="4"/>
        <v>4</v>
      </c>
      <c r="C25" s="11" t="str">
        <f t="shared" si="0"/>
        <v>F4</v>
      </c>
      <c r="D25" s="12" t="str">
        <f t="shared" si="1"/>
        <v>F</v>
      </c>
      <c r="E25" s="12" t="str">
        <f>IF(ISNA(VLOOKUP(C25,'&lt;1000 - inscrits'!$E$2:$G$32,2,0)&amp;" "&amp;VLOOKUP(C25,'&lt;1000 - inscrits'!$E$2:$G$32,3,0)),"",VLOOKUP(C25,'&lt;1000 - inscrits'!$E$2:$G$32,2,0)&amp;" "&amp;VLOOKUP(C25,'&lt;1000 - inscrits'!$E$2:$G$32,3,0))</f>
        <v xml:space="preserve"> </v>
      </c>
      <c r="F25" s="17"/>
    </row>
    <row r="26" spans="1:6">
      <c r="A26" t="s">
        <v>89</v>
      </c>
      <c r="B26">
        <f t="shared" si="4"/>
        <v>1</v>
      </c>
      <c r="C26" s="7" t="str">
        <f t="shared" si="0"/>
        <v>G1</v>
      </c>
      <c r="D26" s="8" t="str">
        <f t="shared" si="1"/>
        <v>2G</v>
      </c>
      <c r="E26" s="8" t="str">
        <f>IF(ISNA(VLOOKUP(C26,'&lt;1000 - inscrits'!$E$2:$G$32,2,0)&amp;" "&amp;VLOOKUP(C26,'&lt;1000 - inscrits'!$E$2:$G$32,3,0)),"",VLOOKUP(C26,'&lt;1000 - inscrits'!$E$2:$G$32,2,0)&amp;" "&amp;VLOOKUP(C26,'&lt;1000 - inscrits'!$E$2:$G$32,3,0))</f>
        <v>POTTECHER Jean</v>
      </c>
      <c r="F26" s="15">
        <v>2</v>
      </c>
    </row>
    <row r="27" spans="1:6">
      <c r="A27" t="str">
        <f>A26</f>
        <v>G</v>
      </c>
      <c r="B27">
        <f t="shared" si="4"/>
        <v>2</v>
      </c>
      <c r="C27" s="9" t="str">
        <f t="shared" si="0"/>
        <v>G2</v>
      </c>
      <c r="D27" s="10" t="str">
        <f t="shared" si="1"/>
        <v>1G</v>
      </c>
      <c r="E27" s="10" t="str">
        <f>IF(ISNA(VLOOKUP(C27,'&lt;1000 - inscrits'!$E$2:$G$32,2,0)&amp;" "&amp;VLOOKUP(C27,'&lt;1000 - inscrits'!$E$2:$G$32,3,0)),"",VLOOKUP(C27,'&lt;1000 - inscrits'!$E$2:$G$32,2,0)&amp;" "&amp;VLOOKUP(C27,'&lt;1000 - inscrits'!$E$2:$G$32,3,0))</f>
        <v>CATALLON Thierry</v>
      </c>
      <c r="F27" s="16">
        <v>1</v>
      </c>
    </row>
    <row r="28" spans="1:6">
      <c r="A28" t="str">
        <f t="shared" ref="A28:A29" si="10">A27</f>
        <v>G</v>
      </c>
      <c r="B28">
        <f t="shared" si="4"/>
        <v>3</v>
      </c>
      <c r="C28" s="9" t="str">
        <f t="shared" si="0"/>
        <v>G3</v>
      </c>
      <c r="D28" s="10" t="str">
        <f t="shared" si="1"/>
        <v>G</v>
      </c>
      <c r="E28" s="10" t="str">
        <f>IF(ISNA(VLOOKUP(C28,'&lt;1000 - inscrits'!$E$2:$G$32,2,0)&amp;" "&amp;VLOOKUP(C28,'&lt;1000 - inscrits'!$E$2:$G$32,3,0)),"",VLOOKUP(C28,'&lt;1000 - inscrits'!$E$2:$G$32,2,0)&amp;" "&amp;VLOOKUP(C28,'&lt;1000 - inscrits'!$E$2:$G$32,3,0))</f>
        <v xml:space="preserve"> </v>
      </c>
      <c r="F28" s="16"/>
    </row>
    <row r="29" spans="1:6" ht="15" thickBot="1">
      <c r="A29" t="str">
        <f t="shared" si="10"/>
        <v>G</v>
      </c>
      <c r="B29">
        <f t="shared" si="4"/>
        <v>4</v>
      </c>
      <c r="C29" s="11" t="str">
        <f t="shared" si="0"/>
        <v>G4</v>
      </c>
      <c r="D29" s="12" t="str">
        <f t="shared" si="1"/>
        <v>G</v>
      </c>
      <c r="E29" s="12" t="str">
        <f>IF(ISNA(VLOOKUP(C29,'&lt;1000 - inscrits'!$E$2:$G$32,2,0)&amp;" "&amp;VLOOKUP(C29,'&lt;1000 - inscrits'!$E$2:$G$32,3,0)),"",VLOOKUP(C29,'&lt;1000 - inscrits'!$E$2:$G$32,2,0)&amp;" "&amp;VLOOKUP(C29,'&lt;1000 - inscrits'!$E$2:$G$32,3,0))</f>
        <v xml:space="preserve"> </v>
      </c>
      <c r="F29" s="17"/>
    </row>
    <row r="30" spans="1:6">
      <c r="A30" t="s">
        <v>84</v>
      </c>
      <c r="B30">
        <f t="shared" si="4"/>
        <v>1</v>
      </c>
      <c r="C30" s="7" t="str">
        <f t="shared" si="0"/>
        <v>H1</v>
      </c>
      <c r="D30" s="8" t="str">
        <f t="shared" si="1"/>
        <v xml:space="preserve"> H</v>
      </c>
      <c r="E30" s="8" t="str">
        <f>IF(ISNA(VLOOKUP(C30,'&lt;1000 - inscrits'!$E$2:$G$32,2,0)&amp;" "&amp;VLOOKUP(C30,'&lt;1000 - inscrits'!$E$2:$G$32,3,0)),"",VLOOKUP(C30,'&lt;1000 - inscrits'!$E$2:$G$32,2,0)&amp;" "&amp;VLOOKUP(C30,'&lt;1000 - inscrits'!$E$2:$G$32,3,0))</f>
        <v/>
      </c>
      <c r="F30" s="15" t="s">
        <v>130</v>
      </c>
    </row>
    <row r="31" spans="1:6">
      <c r="A31" t="str">
        <f>A30</f>
        <v>H</v>
      </c>
      <c r="B31">
        <f t="shared" si="4"/>
        <v>2</v>
      </c>
      <c r="C31" s="9" t="str">
        <f t="shared" si="0"/>
        <v>H2</v>
      </c>
      <c r="D31" s="10" t="str">
        <f t="shared" si="1"/>
        <v xml:space="preserve"> H</v>
      </c>
      <c r="E31" s="10" t="str">
        <f>IF(ISNA(VLOOKUP(C31,'&lt;1000 - inscrits'!$E$2:$G$32,2,0)&amp;" "&amp;VLOOKUP(C31,'&lt;1000 - inscrits'!$E$2:$G$32,3,0)),"",VLOOKUP(C31,'&lt;1000 - inscrits'!$E$2:$G$32,2,0)&amp;" "&amp;VLOOKUP(C31,'&lt;1000 - inscrits'!$E$2:$G$32,3,0))</f>
        <v/>
      </c>
      <c r="F31" s="16" t="s">
        <v>130</v>
      </c>
    </row>
    <row r="32" spans="1:6">
      <c r="A32" t="str">
        <f t="shared" ref="A32:A33" si="11">A31</f>
        <v>H</v>
      </c>
      <c r="B32">
        <f t="shared" si="4"/>
        <v>3</v>
      </c>
      <c r="C32" s="9" t="str">
        <f t="shared" si="0"/>
        <v>H3</v>
      </c>
      <c r="D32" s="10" t="str">
        <f t="shared" si="1"/>
        <v xml:space="preserve"> H</v>
      </c>
      <c r="E32" s="10" t="str">
        <f>IF(ISNA(VLOOKUP(C32,'&lt;1000 - inscrits'!$E$2:$G$32,2,0)&amp;" "&amp;VLOOKUP(C32,'&lt;1000 - inscrits'!$E$2:$G$32,3,0)),"",VLOOKUP(C32,'&lt;1000 - inscrits'!$E$2:$G$32,2,0)&amp;" "&amp;VLOOKUP(C32,'&lt;1000 - inscrits'!$E$2:$G$32,3,0))</f>
        <v/>
      </c>
      <c r="F32" s="16" t="s">
        <v>130</v>
      </c>
    </row>
    <row r="33" spans="1:6" ht="15" thickBot="1">
      <c r="A33" t="str">
        <f t="shared" si="11"/>
        <v>H</v>
      </c>
      <c r="B33">
        <f t="shared" si="4"/>
        <v>4</v>
      </c>
      <c r="C33" s="11" t="str">
        <f t="shared" si="0"/>
        <v>H4</v>
      </c>
      <c r="D33" s="12" t="str">
        <f t="shared" si="1"/>
        <v xml:space="preserve"> H</v>
      </c>
      <c r="E33" s="12" t="str">
        <f>IF(ISNA(VLOOKUP(C33,'&lt;1000 - inscrits'!$E$2:$G$32,2,0)&amp;" "&amp;VLOOKUP(C33,'&lt;1000 - inscrits'!$E$2:$G$32,3,0)),"",VLOOKUP(C33,'&lt;1000 - inscrits'!$E$2:$G$32,2,0)&amp;" "&amp;VLOOKUP(C33,'&lt;1000 - inscrits'!$E$2:$G$32,3,0))</f>
        <v xml:space="preserve"> </v>
      </c>
      <c r="F33" s="17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C1" workbookViewId="0">
      <selection activeCell="F12" sqref="F12"/>
    </sheetView>
  </sheetViews>
  <sheetFormatPr baseColWidth="10" defaultRowHeight="14.25" outlineLevelCol="1"/>
  <cols>
    <col min="1" max="1" width="3.75" hidden="1" customWidth="1" outlineLevel="1"/>
    <col min="2" max="2" width="4.375" hidden="1" customWidth="1" outlineLevel="1"/>
    <col min="3" max="3" width="11" collapsed="1"/>
    <col min="5" max="5" width="18.25" customWidth="1"/>
  </cols>
  <sheetData>
    <row r="1" spans="1:6" s="1" customFormat="1" ht="15.75" thickBot="1">
      <c r="C1" s="1" t="s">
        <v>94</v>
      </c>
      <c r="D1" s="1" t="s">
        <v>96</v>
      </c>
      <c r="E1" s="1" t="s">
        <v>95</v>
      </c>
      <c r="F1" s="18" t="s">
        <v>97</v>
      </c>
    </row>
    <row r="2" spans="1:6">
      <c r="A2" t="s">
        <v>82</v>
      </c>
      <c r="B2">
        <v>1</v>
      </c>
      <c r="C2" s="7" t="str">
        <f t="shared" ref="C2:C33" si="0">A2&amp;B2</f>
        <v>A1</v>
      </c>
      <c r="D2" s="8" t="str">
        <f t="shared" ref="D2:D33" si="1">F2&amp;A2</f>
        <v>1A</v>
      </c>
      <c r="E2" s="8" t="str">
        <f>IF(ISNA(VLOOKUP(C2,'&gt;1000 - inscrits'!$E$2:$G$27,2,0)&amp;" "&amp;VLOOKUP(C2,'&gt;1000 - inscrits'!$E$2:$G$27,3,0)),"",VLOOKUP(C2,'&gt;1000 - inscrits'!$E$2:$G$27,2,0)&amp;" "&amp;VLOOKUP(C2,'&gt;1000 - inscrits'!$E$2:$G$27,3,0))</f>
        <v>CHAPIRON adrien</v>
      </c>
      <c r="F2" s="15">
        <v>1</v>
      </c>
    </row>
    <row r="3" spans="1:6">
      <c r="A3" t="str">
        <f>A2</f>
        <v>A</v>
      </c>
      <c r="B3">
        <f>B2+1</f>
        <v>2</v>
      </c>
      <c r="C3" s="9" t="str">
        <f t="shared" si="0"/>
        <v>A2</v>
      </c>
      <c r="D3" s="10" t="str">
        <f t="shared" si="1"/>
        <v>3A</v>
      </c>
      <c r="E3" s="10" t="str">
        <f>IF(ISNA(VLOOKUP(C3,'&gt;1000 - inscrits'!$E$2:$G$27,2,0)&amp;" "&amp;VLOOKUP(C3,'&gt;1000 - inscrits'!$E$2:$G$27,3,0)),"",VLOOKUP(C3,'&gt;1000 - inscrits'!$E$2:$G$27,2,0)&amp;" "&amp;VLOOKUP(C3,'&gt;1000 - inscrits'!$E$2:$G$27,3,0))</f>
        <v>BELASCO Cyril</v>
      </c>
      <c r="F3" s="16">
        <v>3</v>
      </c>
    </row>
    <row r="4" spans="1:6">
      <c r="A4" t="str">
        <f t="shared" ref="A4:A5" si="2">A3</f>
        <v>A</v>
      </c>
      <c r="B4">
        <f t="shared" ref="B4:B5" si="3">B3+1</f>
        <v>3</v>
      </c>
      <c r="C4" s="9" t="str">
        <f t="shared" si="0"/>
        <v>A3</v>
      </c>
      <c r="D4" s="10" t="str">
        <f t="shared" si="1"/>
        <v>2A</v>
      </c>
      <c r="E4" s="10" t="str">
        <f>IF(ISNA(VLOOKUP(C4,'&gt;1000 - inscrits'!$E$2:$G$27,2,0)&amp;" "&amp;VLOOKUP(C4,'&gt;1000 - inscrits'!$E$2:$G$27,3,0)),"",VLOOKUP(C4,'&gt;1000 - inscrits'!$E$2:$G$27,2,0)&amp;" "&amp;VLOOKUP(C4,'&gt;1000 - inscrits'!$E$2:$G$27,3,0))</f>
        <v>RAYMOND Thierry</v>
      </c>
      <c r="F4" s="16">
        <v>2</v>
      </c>
    </row>
    <row r="5" spans="1:6" ht="15" thickBot="1">
      <c r="A5" t="str">
        <f t="shared" si="2"/>
        <v>A</v>
      </c>
      <c r="B5">
        <f t="shared" si="3"/>
        <v>4</v>
      </c>
      <c r="C5" s="11" t="str">
        <f t="shared" si="0"/>
        <v>A4</v>
      </c>
      <c r="D5" s="12" t="str">
        <f t="shared" si="1"/>
        <v>A</v>
      </c>
      <c r="E5" s="12" t="str">
        <f>IF(ISNA(VLOOKUP(C5,'&gt;1000 - inscrits'!$E$2:$G$27,2,0)&amp;" "&amp;VLOOKUP(C5,'&gt;1000 - inscrits'!$E$2:$G$27,3,0)),"",VLOOKUP(C5,'&gt;1000 - inscrits'!$E$2:$G$27,2,0)&amp;" "&amp;VLOOKUP(C5,'&gt;1000 - inscrits'!$E$2:$G$27,3,0))</f>
        <v/>
      </c>
      <c r="F5" s="17"/>
    </row>
    <row r="6" spans="1:6">
      <c r="A6" t="s">
        <v>85</v>
      </c>
      <c r="B6">
        <f>+B2</f>
        <v>1</v>
      </c>
      <c r="C6" s="7" t="str">
        <f t="shared" si="0"/>
        <v>B1</v>
      </c>
      <c r="D6" s="8" t="str">
        <f t="shared" si="1"/>
        <v>1B</v>
      </c>
      <c r="E6" s="8" t="str">
        <f>IF(ISNA(VLOOKUP(C6,'&gt;1000 - inscrits'!$E$2:$G$27,2,0)&amp;" "&amp;VLOOKUP(C6,'&gt;1000 - inscrits'!$E$2:$G$27,3,0)),"",VLOOKUP(C6,'&gt;1000 - inscrits'!$E$2:$G$27,2,0)&amp;" "&amp;VLOOKUP(C6,'&gt;1000 - inscrits'!$E$2:$G$27,3,0))</f>
        <v>DUBOURG thibaut</v>
      </c>
      <c r="F6" s="15">
        <v>1</v>
      </c>
    </row>
    <row r="7" spans="1:6">
      <c r="A7" t="str">
        <f>A6</f>
        <v>B</v>
      </c>
      <c r="B7">
        <f t="shared" ref="B7:B33" si="4">+B3</f>
        <v>2</v>
      </c>
      <c r="C7" s="9" t="str">
        <f t="shared" si="0"/>
        <v>B2</v>
      </c>
      <c r="D7" s="10" t="str">
        <f t="shared" si="1"/>
        <v>3B</v>
      </c>
      <c r="E7" s="10" t="str">
        <f>IF(ISNA(VLOOKUP(C7,'&gt;1000 - inscrits'!$E$2:$G$27,2,0)&amp;" "&amp;VLOOKUP(C7,'&gt;1000 - inscrits'!$E$2:$G$27,3,0)),"",VLOOKUP(C7,'&gt;1000 - inscrits'!$E$2:$G$27,2,0)&amp;" "&amp;VLOOKUP(C7,'&gt;1000 - inscrits'!$E$2:$G$27,3,0))</f>
        <v>ABAD Alexis</v>
      </c>
      <c r="F7" s="16">
        <v>3</v>
      </c>
    </row>
    <row r="8" spans="1:6">
      <c r="A8" t="str">
        <f t="shared" ref="A8:A9" si="5">A7</f>
        <v>B</v>
      </c>
      <c r="B8">
        <f t="shared" si="4"/>
        <v>3</v>
      </c>
      <c r="C8" s="9" t="str">
        <f t="shared" si="0"/>
        <v>B3</v>
      </c>
      <c r="D8" s="10" t="str">
        <f t="shared" si="1"/>
        <v>2B</v>
      </c>
      <c r="E8" s="10" t="str">
        <f>IF(ISNA(VLOOKUP(C8,'&gt;1000 - inscrits'!$E$2:$G$27,2,0)&amp;" "&amp;VLOOKUP(C8,'&gt;1000 - inscrits'!$E$2:$G$27,3,0)),"",VLOOKUP(C8,'&gt;1000 - inscrits'!$E$2:$G$27,2,0)&amp;" "&amp;VLOOKUP(C8,'&gt;1000 - inscrits'!$E$2:$G$27,3,0))</f>
        <v>MAURIN Adrien</v>
      </c>
      <c r="F8" s="16">
        <v>2</v>
      </c>
    </row>
    <row r="9" spans="1:6" ht="15" thickBot="1">
      <c r="A9" t="str">
        <f t="shared" si="5"/>
        <v>B</v>
      </c>
      <c r="B9">
        <f t="shared" si="4"/>
        <v>4</v>
      </c>
      <c r="C9" s="11" t="str">
        <f t="shared" si="0"/>
        <v>B4</v>
      </c>
      <c r="D9" s="12" t="str">
        <f t="shared" si="1"/>
        <v>B</v>
      </c>
      <c r="E9" s="12" t="str">
        <f>IF(ISNA(VLOOKUP(C9,'&gt;1000 - inscrits'!$E$2:$G$27,2,0)&amp;" "&amp;VLOOKUP(C9,'&gt;1000 - inscrits'!$E$2:$G$27,3,0)),"",VLOOKUP(C9,'&gt;1000 - inscrits'!$E$2:$G$27,2,0)&amp;" "&amp;VLOOKUP(C9,'&gt;1000 - inscrits'!$E$2:$G$27,3,0))</f>
        <v/>
      </c>
      <c r="F9" s="17"/>
    </row>
    <row r="10" spans="1:6">
      <c r="A10" t="s">
        <v>86</v>
      </c>
      <c r="B10">
        <f t="shared" si="4"/>
        <v>1</v>
      </c>
      <c r="C10" s="7" t="str">
        <f t="shared" si="0"/>
        <v>C1</v>
      </c>
      <c r="D10" s="8" t="str">
        <f t="shared" si="1"/>
        <v>1C</v>
      </c>
      <c r="E10" s="8" t="str">
        <f>IF(ISNA(VLOOKUP(C10,'&gt;1000 - inscrits'!$E$2:$G$27,2,0)&amp;" "&amp;VLOOKUP(C10,'&gt;1000 - inscrits'!$E$2:$G$27,3,0)),"",VLOOKUP(C10,'&gt;1000 - inscrits'!$E$2:$G$27,2,0)&amp;" "&amp;VLOOKUP(C10,'&gt;1000 - inscrits'!$E$2:$G$27,3,0))</f>
        <v>TAIB Nicolas</v>
      </c>
      <c r="F10" s="15">
        <v>1</v>
      </c>
    </row>
    <row r="11" spans="1:6">
      <c r="A11" t="str">
        <f>A10</f>
        <v>C</v>
      </c>
      <c r="B11">
        <f t="shared" si="4"/>
        <v>2</v>
      </c>
      <c r="C11" s="9" t="str">
        <f t="shared" si="0"/>
        <v>C2</v>
      </c>
      <c r="D11" s="10" t="str">
        <f t="shared" si="1"/>
        <v>3C</v>
      </c>
      <c r="E11" s="10" t="str">
        <f>IF(ISNA(VLOOKUP(C11,'&gt;1000 - inscrits'!$E$2:$G$27,2,0)&amp;" "&amp;VLOOKUP(C11,'&gt;1000 - inscrits'!$E$2:$G$27,3,0)),"",VLOOKUP(C11,'&gt;1000 - inscrits'!$E$2:$G$27,2,0)&amp;" "&amp;VLOOKUP(C11,'&gt;1000 - inscrits'!$E$2:$G$27,3,0))</f>
        <v>WOZNIAK Dominique</v>
      </c>
      <c r="F11" s="16">
        <v>3</v>
      </c>
    </row>
    <row r="12" spans="1:6">
      <c r="A12" t="str">
        <f t="shared" ref="A12:A13" si="6">A11</f>
        <v>C</v>
      </c>
      <c r="B12">
        <f t="shared" si="4"/>
        <v>3</v>
      </c>
      <c r="C12" s="9" t="str">
        <f t="shared" si="0"/>
        <v>C3</v>
      </c>
      <c r="D12" s="10" t="str">
        <f t="shared" si="1"/>
        <v>2C</v>
      </c>
      <c r="E12" s="10" t="str">
        <f>IF(ISNA(VLOOKUP(C12,'&gt;1000 - inscrits'!$E$2:$G$27,2,0)&amp;" "&amp;VLOOKUP(C12,'&gt;1000 - inscrits'!$E$2:$G$27,3,0)),"",VLOOKUP(C12,'&gt;1000 - inscrits'!$E$2:$G$27,2,0)&amp;" "&amp;VLOOKUP(C12,'&gt;1000 - inscrits'!$E$2:$G$27,3,0))</f>
        <v>THEVENIAUD Clement</v>
      </c>
      <c r="F12" s="16">
        <v>2</v>
      </c>
    </row>
    <row r="13" spans="1:6" ht="15" thickBot="1">
      <c r="A13" t="str">
        <f t="shared" si="6"/>
        <v>C</v>
      </c>
      <c r="B13">
        <f t="shared" si="4"/>
        <v>4</v>
      </c>
      <c r="C13" s="11" t="str">
        <f t="shared" si="0"/>
        <v>C4</v>
      </c>
      <c r="D13" s="12" t="str">
        <f t="shared" si="1"/>
        <v>C</v>
      </c>
      <c r="E13" s="12" t="str">
        <f>IF(ISNA(VLOOKUP(C13,'&gt;1000 - inscrits'!$E$2:$G$27,2,0)&amp;" "&amp;VLOOKUP(C13,'&gt;1000 - inscrits'!$E$2:$G$27,3,0)),"",VLOOKUP(C13,'&gt;1000 - inscrits'!$E$2:$G$27,2,0)&amp;" "&amp;VLOOKUP(C13,'&gt;1000 - inscrits'!$E$2:$G$27,3,0))</f>
        <v/>
      </c>
      <c r="F13" s="17"/>
    </row>
    <row r="14" spans="1:6">
      <c r="A14" t="s">
        <v>87</v>
      </c>
      <c r="B14">
        <f t="shared" si="4"/>
        <v>1</v>
      </c>
      <c r="C14" s="7" t="str">
        <f t="shared" si="0"/>
        <v>D1</v>
      </c>
      <c r="D14" s="8" t="str">
        <f t="shared" si="1"/>
        <v>1D</v>
      </c>
      <c r="E14" s="8" t="str">
        <f>IF(ISNA(VLOOKUP(C14,'&gt;1000 - inscrits'!$E$2:$G$27,2,0)&amp;" "&amp;VLOOKUP(C14,'&gt;1000 - inscrits'!$E$2:$G$27,3,0)),"",VLOOKUP(C14,'&gt;1000 - inscrits'!$E$2:$G$27,2,0)&amp;" "&amp;VLOOKUP(C14,'&gt;1000 - inscrits'!$E$2:$G$27,3,0))</f>
        <v>BARBU Sylvain</v>
      </c>
      <c r="F14" s="15">
        <v>1</v>
      </c>
    </row>
    <row r="15" spans="1:6">
      <c r="A15" t="str">
        <f>A14</f>
        <v>D</v>
      </c>
      <c r="B15">
        <f t="shared" si="4"/>
        <v>2</v>
      </c>
      <c r="C15" s="9" t="str">
        <f t="shared" si="0"/>
        <v>D2</v>
      </c>
      <c r="D15" s="10" t="str">
        <f t="shared" si="1"/>
        <v>3D</v>
      </c>
      <c r="E15" s="10" t="str">
        <f>IF(ISNA(VLOOKUP(C15,'&gt;1000 - inscrits'!$E$2:$G$27,2,0)&amp;" "&amp;VLOOKUP(C15,'&gt;1000 - inscrits'!$E$2:$G$27,3,0)),"",VLOOKUP(C15,'&gt;1000 - inscrits'!$E$2:$G$27,2,0)&amp;" "&amp;VLOOKUP(C15,'&gt;1000 - inscrits'!$E$2:$G$27,3,0))</f>
        <v>LE GRAND Stéphane</v>
      </c>
      <c r="F15" s="16">
        <v>3</v>
      </c>
    </row>
    <row r="16" spans="1:6">
      <c r="A16" t="str">
        <f t="shared" ref="A16:A17" si="7">A15</f>
        <v>D</v>
      </c>
      <c r="B16">
        <f t="shared" si="4"/>
        <v>3</v>
      </c>
      <c r="C16" s="9" t="str">
        <f t="shared" si="0"/>
        <v>D3</v>
      </c>
      <c r="D16" s="10" t="str">
        <f t="shared" si="1"/>
        <v>2D</v>
      </c>
      <c r="E16" s="10" t="str">
        <f>IF(ISNA(VLOOKUP(C16,'&gt;1000 - inscrits'!$E$2:$G$27,2,0)&amp;" "&amp;VLOOKUP(C16,'&gt;1000 - inscrits'!$E$2:$G$27,3,0)),"",VLOOKUP(C16,'&gt;1000 - inscrits'!$E$2:$G$27,2,0)&amp;" "&amp;VLOOKUP(C16,'&gt;1000 - inscrits'!$E$2:$G$27,3,0))</f>
        <v>NGUYEN Phuong</v>
      </c>
      <c r="F16" s="16">
        <v>2</v>
      </c>
    </row>
    <row r="17" spans="1:6" ht="15" thickBot="1">
      <c r="A17" t="str">
        <f t="shared" si="7"/>
        <v>D</v>
      </c>
      <c r="B17">
        <f t="shared" si="4"/>
        <v>4</v>
      </c>
      <c r="C17" s="11" t="str">
        <f t="shared" si="0"/>
        <v>D4</v>
      </c>
      <c r="D17" s="12" t="str">
        <f t="shared" si="1"/>
        <v>D</v>
      </c>
      <c r="E17" s="12" t="str">
        <f>IF(ISNA(VLOOKUP(C17,'&gt;1000 - inscrits'!$E$2:$G$27,2,0)&amp;" "&amp;VLOOKUP(C17,'&gt;1000 - inscrits'!$E$2:$G$27,3,0)),"",VLOOKUP(C17,'&gt;1000 - inscrits'!$E$2:$G$27,2,0)&amp;" "&amp;VLOOKUP(C17,'&gt;1000 - inscrits'!$E$2:$G$27,3,0))</f>
        <v/>
      </c>
      <c r="F17" s="17"/>
    </row>
    <row r="18" spans="1:6">
      <c r="A18" t="s">
        <v>83</v>
      </c>
      <c r="B18">
        <f t="shared" si="4"/>
        <v>1</v>
      </c>
      <c r="C18" s="7" t="str">
        <f t="shared" si="0"/>
        <v>E1</v>
      </c>
      <c r="D18" s="8" t="str">
        <f t="shared" si="1"/>
        <v>2E</v>
      </c>
      <c r="E18" s="8" t="str">
        <f>IF(ISNA(VLOOKUP(C18,'&gt;1000 - inscrits'!$E$2:$G$27,2,0)&amp;" "&amp;VLOOKUP(C18,'&gt;1000 - inscrits'!$E$2:$G$27,3,0)),"",VLOOKUP(C18,'&gt;1000 - inscrits'!$E$2:$G$27,2,0)&amp;" "&amp;VLOOKUP(C18,'&gt;1000 - inscrits'!$E$2:$G$27,3,0))</f>
        <v>LECOLLIER Mathis</v>
      </c>
      <c r="F18" s="15">
        <v>2</v>
      </c>
    </row>
    <row r="19" spans="1:6">
      <c r="A19" t="str">
        <f>A18</f>
        <v>E</v>
      </c>
      <c r="B19">
        <f t="shared" si="4"/>
        <v>2</v>
      </c>
      <c r="C19" s="9" t="str">
        <f t="shared" si="0"/>
        <v>E2</v>
      </c>
      <c r="D19" s="10" t="str">
        <f t="shared" si="1"/>
        <v>1E</v>
      </c>
      <c r="E19" s="10" t="str">
        <f>IF(ISNA(VLOOKUP(C19,'&gt;1000 - inscrits'!$E$2:$G$27,2,0)&amp;" "&amp;VLOOKUP(C19,'&gt;1000 - inscrits'!$E$2:$G$27,3,0)),"",VLOOKUP(C19,'&gt;1000 - inscrits'!$E$2:$G$27,2,0)&amp;" "&amp;VLOOKUP(C19,'&gt;1000 - inscrits'!$E$2:$G$27,3,0))</f>
        <v>LARSON Frank</v>
      </c>
      <c r="F19" s="16">
        <v>1</v>
      </c>
    </row>
    <row r="20" spans="1:6">
      <c r="A20" t="str">
        <f t="shared" ref="A20:A21" si="8">A19</f>
        <v>E</v>
      </c>
      <c r="B20">
        <f t="shared" si="4"/>
        <v>3</v>
      </c>
      <c r="C20" s="9" t="str">
        <f t="shared" si="0"/>
        <v>E3</v>
      </c>
      <c r="D20" s="10" t="str">
        <f t="shared" si="1"/>
        <v>3E</v>
      </c>
      <c r="E20" s="10" t="str">
        <f>IF(ISNA(VLOOKUP(C20,'&gt;1000 - inscrits'!$E$2:$G$27,2,0)&amp;" "&amp;VLOOKUP(C20,'&gt;1000 - inscrits'!$E$2:$G$27,3,0)),"",VLOOKUP(C20,'&gt;1000 - inscrits'!$E$2:$G$27,2,0)&amp;" "&amp;VLOOKUP(C20,'&gt;1000 - inscrits'!$E$2:$G$27,3,0))</f>
        <v>CAMPOS Samuel</v>
      </c>
      <c r="F20" s="16">
        <v>3</v>
      </c>
    </row>
    <row r="21" spans="1:6" ht="15" thickBot="1">
      <c r="A21" t="str">
        <f t="shared" si="8"/>
        <v>E</v>
      </c>
      <c r="B21">
        <f t="shared" si="4"/>
        <v>4</v>
      </c>
      <c r="C21" s="11" t="str">
        <f t="shared" si="0"/>
        <v>E4</v>
      </c>
      <c r="D21" s="12" t="str">
        <f t="shared" si="1"/>
        <v>E</v>
      </c>
      <c r="E21" s="12" t="str">
        <f>IF(ISNA(VLOOKUP(C21,'&gt;1000 - inscrits'!$E$2:$G$27,2,0)&amp;" "&amp;VLOOKUP(C21,'&gt;1000 - inscrits'!$E$2:$G$27,3,0)),"",VLOOKUP(C21,'&gt;1000 - inscrits'!$E$2:$G$27,2,0)&amp;" "&amp;VLOOKUP(C21,'&gt;1000 - inscrits'!$E$2:$G$27,3,0))</f>
        <v/>
      </c>
      <c r="F21" s="17"/>
    </row>
    <row r="22" spans="1:6">
      <c r="A22" t="s">
        <v>88</v>
      </c>
      <c r="B22">
        <f t="shared" si="4"/>
        <v>1</v>
      </c>
      <c r="C22" s="7" t="str">
        <f t="shared" si="0"/>
        <v>F1</v>
      </c>
      <c r="D22" s="8" t="str">
        <f t="shared" si="1"/>
        <v>1F</v>
      </c>
      <c r="E22" s="8" t="str">
        <f>IF(ISNA(VLOOKUP(C22,'&gt;1000 - inscrits'!$E$2:$G$27,2,0)&amp;" "&amp;VLOOKUP(C22,'&gt;1000 - inscrits'!$E$2:$G$27,3,0)),"",VLOOKUP(C22,'&gt;1000 - inscrits'!$E$2:$G$27,2,0)&amp;" "&amp;VLOOKUP(C22,'&gt;1000 - inscrits'!$E$2:$G$27,3,0))</f>
        <v>SALABERT David</v>
      </c>
      <c r="F22" s="15">
        <v>1</v>
      </c>
    </row>
    <row r="23" spans="1:6">
      <c r="A23" t="str">
        <f>A22</f>
        <v>F</v>
      </c>
      <c r="B23">
        <f t="shared" si="4"/>
        <v>2</v>
      </c>
      <c r="C23" s="9" t="str">
        <f t="shared" si="0"/>
        <v>F2</v>
      </c>
      <c r="D23" s="10" t="str">
        <f t="shared" si="1"/>
        <v>2F</v>
      </c>
      <c r="E23" s="10" t="str">
        <f>IF(ISNA(VLOOKUP(C23,'&gt;1000 - inscrits'!$E$2:$G$27,2,0)&amp;" "&amp;VLOOKUP(C23,'&gt;1000 - inscrits'!$E$2:$G$27,3,0)),"",VLOOKUP(C23,'&gt;1000 - inscrits'!$E$2:$G$27,2,0)&amp;" "&amp;VLOOKUP(C23,'&gt;1000 - inscrits'!$E$2:$G$27,3,0))</f>
        <v>LINARD Laurent</v>
      </c>
      <c r="F23" s="16">
        <v>2</v>
      </c>
    </row>
    <row r="24" spans="1:6">
      <c r="A24" t="str">
        <f t="shared" ref="A24:A25" si="9">A23</f>
        <v>F</v>
      </c>
      <c r="B24">
        <f t="shared" si="4"/>
        <v>3</v>
      </c>
      <c r="C24" s="9" t="str">
        <f t="shared" si="0"/>
        <v>F3</v>
      </c>
      <c r="D24" s="10" t="str">
        <f t="shared" si="1"/>
        <v>3F</v>
      </c>
      <c r="E24" s="10" t="str">
        <f>IF(ISNA(VLOOKUP(C24,'&gt;1000 - inscrits'!$E$2:$G$27,2,0)&amp;" "&amp;VLOOKUP(C24,'&gt;1000 - inscrits'!$E$2:$G$27,3,0)),"",VLOOKUP(C24,'&gt;1000 - inscrits'!$E$2:$G$27,2,0)&amp;" "&amp;VLOOKUP(C24,'&gt;1000 - inscrits'!$E$2:$G$27,3,0))</f>
        <v>ERB Ludo</v>
      </c>
      <c r="F24" s="16">
        <v>3</v>
      </c>
    </row>
    <row r="25" spans="1:6" ht="15" thickBot="1">
      <c r="A25" t="str">
        <f t="shared" si="9"/>
        <v>F</v>
      </c>
      <c r="B25">
        <f t="shared" si="4"/>
        <v>4</v>
      </c>
      <c r="C25" s="11" t="str">
        <f t="shared" si="0"/>
        <v>F4</v>
      </c>
      <c r="D25" s="12" t="str">
        <f t="shared" si="1"/>
        <v>F</v>
      </c>
      <c r="E25" s="12" t="str">
        <f>IF(ISNA(VLOOKUP(C25,'&gt;1000 - inscrits'!$E$2:$G$27,2,0)&amp;" "&amp;VLOOKUP(C25,'&gt;1000 - inscrits'!$E$2:$G$27,3,0)),"",VLOOKUP(C25,'&gt;1000 - inscrits'!$E$2:$G$27,2,0)&amp;" "&amp;VLOOKUP(C25,'&gt;1000 - inscrits'!$E$2:$G$27,3,0))</f>
        <v/>
      </c>
      <c r="F25" s="17"/>
    </row>
    <row r="26" spans="1:6">
      <c r="A26" t="s">
        <v>89</v>
      </c>
      <c r="B26">
        <f t="shared" si="4"/>
        <v>1</v>
      </c>
      <c r="C26" s="7" t="str">
        <f t="shared" si="0"/>
        <v>G1</v>
      </c>
      <c r="D26" s="8" t="str">
        <f t="shared" si="1"/>
        <v>2G</v>
      </c>
      <c r="E26" s="8" t="str">
        <f>IF(ISNA(VLOOKUP(C26,'&gt;1000 - inscrits'!$E$2:$G$27,2,0)&amp;" "&amp;VLOOKUP(C26,'&gt;1000 - inscrits'!$E$2:$G$27,3,0)),"",VLOOKUP(C26,'&gt;1000 - inscrits'!$E$2:$G$27,2,0)&amp;" "&amp;VLOOKUP(C26,'&gt;1000 - inscrits'!$E$2:$G$27,3,0))</f>
        <v>MARCENAC Franck</v>
      </c>
      <c r="F26" s="15">
        <v>2</v>
      </c>
    </row>
    <row r="27" spans="1:6">
      <c r="A27" t="str">
        <f>A26</f>
        <v>G</v>
      </c>
      <c r="B27">
        <f t="shared" si="4"/>
        <v>2</v>
      </c>
      <c r="C27" s="9" t="str">
        <f t="shared" si="0"/>
        <v>G2</v>
      </c>
      <c r="D27" s="10" t="str">
        <f t="shared" si="1"/>
        <v>1G</v>
      </c>
      <c r="E27" s="10" t="str">
        <f>IF(ISNA(VLOOKUP(C27,'&gt;1000 - inscrits'!$E$2:$G$27,2,0)&amp;" "&amp;VLOOKUP(C27,'&gt;1000 - inscrits'!$E$2:$G$27,3,0)),"",VLOOKUP(C27,'&gt;1000 - inscrits'!$E$2:$G$27,2,0)&amp;" "&amp;VLOOKUP(C27,'&gt;1000 - inscrits'!$E$2:$G$27,3,0))</f>
        <v>LECOURT Sébastien</v>
      </c>
      <c r="F27" s="16">
        <v>1</v>
      </c>
    </row>
    <row r="28" spans="1:6">
      <c r="A28" t="str">
        <f t="shared" ref="A28:A29" si="10">A27</f>
        <v>G</v>
      </c>
      <c r="B28">
        <f t="shared" si="4"/>
        <v>3</v>
      </c>
      <c r="C28" s="9" t="str">
        <f t="shared" si="0"/>
        <v>G3</v>
      </c>
      <c r="D28" s="10" t="str">
        <f t="shared" si="1"/>
        <v>3G</v>
      </c>
      <c r="E28" s="10" t="str">
        <f>IF(ISNA(VLOOKUP(C28,'&gt;1000 - inscrits'!$E$2:$G$27,2,0)&amp;" "&amp;VLOOKUP(C28,'&gt;1000 - inscrits'!$E$2:$G$27,3,0)),"",VLOOKUP(C28,'&gt;1000 - inscrits'!$E$2:$G$27,2,0)&amp;" "&amp;VLOOKUP(C28,'&gt;1000 - inscrits'!$E$2:$G$27,3,0))</f>
        <v>PORCHAIRE Jérôme</v>
      </c>
      <c r="F28" s="16">
        <v>3</v>
      </c>
    </row>
    <row r="29" spans="1:6" ht="15" thickBot="1">
      <c r="A29" t="str">
        <f t="shared" si="10"/>
        <v>G</v>
      </c>
      <c r="B29">
        <f t="shared" si="4"/>
        <v>4</v>
      </c>
      <c r="C29" s="11" t="str">
        <f t="shared" si="0"/>
        <v>G4</v>
      </c>
      <c r="D29" s="12" t="str">
        <f t="shared" si="1"/>
        <v>G</v>
      </c>
      <c r="E29" s="12" t="str">
        <f>IF(ISNA(VLOOKUP(C29,'&gt;1000 - inscrits'!$E$2:$G$27,2,0)&amp;" "&amp;VLOOKUP(C29,'&gt;1000 - inscrits'!$E$2:$G$27,3,0)),"",VLOOKUP(C29,'&gt;1000 - inscrits'!$E$2:$G$27,2,0)&amp;" "&amp;VLOOKUP(C29,'&gt;1000 - inscrits'!$E$2:$G$27,3,0))</f>
        <v xml:space="preserve"> </v>
      </c>
      <c r="F29" s="17"/>
    </row>
    <row r="30" spans="1:6">
      <c r="A30" t="s">
        <v>84</v>
      </c>
      <c r="B30">
        <f t="shared" si="4"/>
        <v>1</v>
      </c>
      <c r="C30" s="7" t="str">
        <f t="shared" si="0"/>
        <v>H1</v>
      </c>
      <c r="D30" s="8" t="str">
        <f t="shared" si="1"/>
        <v>2H</v>
      </c>
      <c r="E30" s="8" t="str">
        <f>IF(ISNA(VLOOKUP(C30,'&gt;1000 - inscrits'!$E$2:$G$27,2,0)&amp;" "&amp;VLOOKUP(C30,'&gt;1000 - inscrits'!$E$2:$G$27,3,0)),"",VLOOKUP(C30,'&gt;1000 - inscrits'!$E$2:$G$27,2,0)&amp;" "&amp;VLOOKUP(C30,'&gt;1000 - inscrits'!$E$2:$G$27,3,0))</f>
        <v>NICHILO Davy</v>
      </c>
      <c r="F30" s="15">
        <v>2</v>
      </c>
    </row>
    <row r="31" spans="1:6">
      <c r="A31" t="str">
        <f>A30</f>
        <v>H</v>
      </c>
      <c r="B31">
        <f t="shared" si="4"/>
        <v>2</v>
      </c>
      <c r="C31" s="9" t="str">
        <f t="shared" si="0"/>
        <v>H2</v>
      </c>
      <c r="D31" s="10" t="str">
        <f t="shared" si="1"/>
        <v>1H</v>
      </c>
      <c r="E31" s="10" t="str">
        <f>IF(ISNA(VLOOKUP(C31,'&gt;1000 - inscrits'!$E$2:$G$27,2,0)&amp;" "&amp;VLOOKUP(C31,'&gt;1000 - inscrits'!$E$2:$G$27,3,0)),"",VLOOKUP(C31,'&gt;1000 - inscrits'!$E$2:$G$27,2,0)&amp;" "&amp;VLOOKUP(C31,'&gt;1000 - inscrits'!$E$2:$G$27,3,0))</f>
        <v>BOUVIER Jérôme</v>
      </c>
      <c r="F31" s="16">
        <v>1</v>
      </c>
    </row>
    <row r="32" spans="1:6">
      <c r="A32" t="str">
        <f t="shared" ref="A32:A33" si="11">A31</f>
        <v>H</v>
      </c>
      <c r="B32">
        <f t="shared" si="4"/>
        <v>3</v>
      </c>
      <c r="C32" s="9" t="str">
        <f t="shared" si="0"/>
        <v>H3</v>
      </c>
      <c r="D32" s="10" t="str">
        <f t="shared" si="1"/>
        <v>3H</v>
      </c>
      <c r="E32" s="10" t="str">
        <f>IF(ISNA(VLOOKUP(C32,'&gt;1000 - inscrits'!$E$2:$G$27,2,0)&amp;" "&amp;VLOOKUP(C32,'&gt;1000 - inscrits'!$E$2:$G$27,3,0)),"",VLOOKUP(C32,'&gt;1000 - inscrits'!$E$2:$G$27,2,0)&amp;" "&amp;VLOOKUP(C32,'&gt;1000 - inscrits'!$E$2:$G$27,3,0))</f>
        <v>LABORD Jérôme</v>
      </c>
      <c r="F32" s="16">
        <v>3</v>
      </c>
    </row>
    <row r="33" spans="1:6" ht="15" thickBot="1">
      <c r="A33" t="str">
        <f t="shared" si="11"/>
        <v>H</v>
      </c>
      <c r="B33">
        <f t="shared" si="4"/>
        <v>4</v>
      </c>
      <c r="C33" s="11" t="str">
        <f t="shared" si="0"/>
        <v>H4</v>
      </c>
      <c r="D33" s="12" t="str">
        <f t="shared" si="1"/>
        <v>H</v>
      </c>
      <c r="E33" s="12" t="str">
        <f>IF(ISNA(VLOOKUP(C33,'&gt;1000 - inscrits'!$E$2:$G$27,2,0)&amp;" "&amp;VLOOKUP(C33,'&gt;1000 - inscrits'!$E$2:$G$27,3,0)),"",VLOOKUP(C33,'&gt;1000 - inscrits'!$E$2:$G$27,2,0)&amp;" "&amp;VLOOKUP(C33,'&gt;1000 - inscrits'!$E$2:$G$27,3,0))</f>
        <v xml:space="preserve"> </v>
      </c>
      <c r="F33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E8" sqref="E8"/>
    </sheetView>
  </sheetViews>
  <sheetFormatPr baseColWidth="10" defaultRowHeight="14.25"/>
  <sheetData>
    <row r="1" spans="1:3">
      <c r="A1" t="s">
        <v>90</v>
      </c>
      <c r="B1" t="s">
        <v>92</v>
      </c>
      <c r="C1" t="s">
        <v>93</v>
      </c>
    </row>
    <row r="2" spans="1:3">
      <c r="A2">
        <v>1</v>
      </c>
      <c r="B2" s="4" t="s">
        <v>82</v>
      </c>
      <c r="C2" s="4">
        <v>1</v>
      </c>
    </row>
    <row r="3" spans="1:3">
      <c r="A3">
        <f>A2+1</f>
        <v>2</v>
      </c>
      <c r="B3" s="4" t="s">
        <v>85</v>
      </c>
      <c r="C3" s="4">
        <v>1</v>
      </c>
    </row>
    <row r="4" spans="1:3">
      <c r="A4">
        <f t="shared" ref="A4:A33" si="0">A3+1</f>
        <v>3</v>
      </c>
      <c r="B4" s="4" t="s">
        <v>86</v>
      </c>
      <c r="C4" s="4">
        <v>1</v>
      </c>
    </row>
    <row r="5" spans="1:3">
      <c r="A5">
        <f t="shared" si="0"/>
        <v>4</v>
      </c>
      <c r="B5" s="4" t="s">
        <v>87</v>
      </c>
      <c r="C5" s="4">
        <v>1</v>
      </c>
    </row>
    <row r="6" spans="1:3">
      <c r="A6">
        <f t="shared" si="0"/>
        <v>5</v>
      </c>
      <c r="B6" s="4" t="s">
        <v>83</v>
      </c>
      <c r="C6" s="4">
        <v>1</v>
      </c>
    </row>
    <row r="7" spans="1:3">
      <c r="A7">
        <f t="shared" si="0"/>
        <v>6</v>
      </c>
      <c r="B7" s="4" t="s">
        <v>88</v>
      </c>
      <c r="C7" s="4">
        <v>1</v>
      </c>
    </row>
    <row r="8" spans="1:3">
      <c r="A8">
        <f t="shared" si="0"/>
        <v>7</v>
      </c>
      <c r="B8" s="4" t="s">
        <v>89</v>
      </c>
      <c r="C8" s="4">
        <v>1</v>
      </c>
    </row>
    <row r="9" spans="1:3">
      <c r="A9">
        <f t="shared" si="0"/>
        <v>8</v>
      </c>
      <c r="B9" s="4" t="s">
        <v>89</v>
      </c>
      <c r="C9" s="4">
        <v>2</v>
      </c>
    </row>
    <row r="10" spans="1:3">
      <c r="A10">
        <f t="shared" si="0"/>
        <v>9</v>
      </c>
      <c r="B10" s="4" t="s">
        <v>88</v>
      </c>
      <c r="C10" s="4">
        <v>2</v>
      </c>
    </row>
    <row r="11" spans="1:3">
      <c r="A11">
        <f t="shared" si="0"/>
        <v>10</v>
      </c>
      <c r="B11" s="4" t="s">
        <v>83</v>
      </c>
      <c r="C11" s="4">
        <v>2</v>
      </c>
    </row>
    <row r="12" spans="1:3">
      <c r="A12">
        <f t="shared" si="0"/>
        <v>11</v>
      </c>
      <c r="B12" s="4" t="s">
        <v>87</v>
      </c>
      <c r="C12" s="4">
        <v>2</v>
      </c>
    </row>
    <row r="13" spans="1:3">
      <c r="A13">
        <f t="shared" si="0"/>
        <v>12</v>
      </c>
      <c r="B13" s="4" t="s">
        <v>86</v>
      </c>
      <c r="C13" s="4">
        <v>2</v>
      </c>
    </row>
    <row r="14" spans="1:3">
      <c r="A14">
        <f t="shared" si="0"/>
        <v>13</v>
      </c>
      <c r="B14" s="4" t="s">
        <v>85</v>
      </c>
      <c r="C14" s="4">
        <v>2</v>
      </c>
    </row>
    <row r="15" spans="1:3">
      <c r="A15">
        <f t="shared" si="0"/>
        <v>14</v>
      </c>
      <c r="B15" s="4" t="s">
        <v>82</v>
      </c>
      <c r="C15" s="4">
        <v>2</v>
      </c>
    </row>
    <row r="16" spans="1:3">
      <c r="A16">
        <f t="shared" si="0"/>
        <v>15</v>
      </c>
      <c r="B16" s="4" t="s">
        <v>82</v>
      </c>
      <c r="C16" s="4">
        <v>3</v>
      </c>
    </row>
    <row r="17" spans="1:3">
      <c r="A17">
        <f t="shared" si="0"/>
        <v>16</v>
      </c>
      <c r="B17" s="4" t="s">
        <v>85</v>
      </c>
      <c r="C17" s="4">
        <v>3</v>
      </c>
    </row>
    <row r="18" spans="1:3">
      <c r="A18">
        <f t="shared" si="0"/>
        <v>17</v>
      </c>
      <c r="B18" s="4" t="s">
        <v>86</v>
      </c>
      <c r="C18" s="4">
        <v>3</v>
      </c>
    </row>
    <row r="19" spans="1:3">
      <c r="A19">
        <f t="shared" si="0"/>
        <v>18</v>
      </c>
      <c r="B19" s="4" t="s">
        <v>87</v>
      </c>
      <c r="C19" s="4">
        <v>3</v>
      </c>
    </row>
    <row r="20" spans="1:3">
      <c r="A20">
        <f t="shared" si="0"/>
        <v>19</v>
      </c>
      <c r="B20" s="4" t="s">
        <v>83</v>
      </c>
      <c r="C20" s="4">
        <v>3</v>
      </c>
    </row>
    <row r="21" spans="1:3">
      <c r="A21">
        <f t="shared" si="0"/>
        <v>20</v>
      </c>
      <c r="B21" s="4" t="s">
        <v>88</v>
      </c>
      <c r="C21" s="4">
        <v>3</v>
      </c>
    </row>
    <row r="22" spans="1:3">
      <c r="A22">
        <f t="shared" si="0"/>
        <v>21</v>
      </c>
      <c r="B22" s="4" t="s">
        <v>89</v>
      </c>
      <c r="C22" s="4">
        <v>3</v>
      </c>
    </row>
    <row r="23" spans="1:3">
      <c r="A23">
        <f t="shared" si="0"/>
        <v>22</v>
      </c>
      <c r="B23" s="4" t="s">
        <v>88</v>
      </c>
      <c r="C23" s="4">
        <f>C16+1</f>
        <v>4</v>
      </c>
    </row>
    <row r="24" spans="1:3">
      <c r="A24">
        <f t="shared" si="0"/>
        <v>23</v>
      </c>
      <c r="B24" s="4" t="s">
        <v>89</v>
      </c>
      <c r="C24" s="4">
        <f t="shared" ref="C24:C32" si="1">C17+1</f>
        <v>4</v>
      </c>
    </row>
    <row r="25" spans="1:3">
      <c r="A25">
        <f t="shared" si="0"/>
        <v>24</v>
      </c>
      <c r="B25" s="4" t="s">
        <v>84</v>
      </c>
      <c r="C25" s="4">
        <f>C17+1</f>
        <v>4</v>
      </c>
    </row>
    <row r="26" spans="1:3">
      <c r="A26">
        <f t="shared" si="0"/>
        <v>25</v>
      </c>
      <c r="B26" s="4" t="s">
        <v>84</v>
      </c>
      <c r="C26" s="4">
        <f t="shared" si="1"/>
        <v>4</v>
      </c>
    </row>
    <row r="27" spans="1:3">
      <c r="A27">
        <f t="shared" si="0"/>
        <v>26</v>
      </c>
      <c r="B27" s="4" t="s">
        <v>89</v>
      </c>
      <c r="C27" s="4">
        <f t="shared" si="1"/>
        <v>4</v>
      </c>
    </row>
    <row r="28" spans="1:3">
      <c r="A28">
        <f t="shared" si="0"/>
        <v>27</v>
      </c>
      <c r="B28" s="4" t="s">
        <v>88</v>
      </c>
      <c r="C28" s="4">
        <f t="shared" si="1"/>
        <v>4</v>
      </c>
    </row>
    <row r="29" spans="1:3">
      <c r="A29">
        <f t="shared" si="0"/>
        <v>28</v>
      </c>
      <c r="B29" s="4" t="s">
        <v>83</v>
      </c>
      <c r="C29" s="4">
        <f t="shared" si="1"/>
        <v>4</v>
      </c>
    </row>
    <row r="30" spans="1:3">
      <c r="A30">
        <f t="shared" si="0"/>
        <v>29</v>
      </c>
      <c r="B30" s="4" t="s">
        <v>87</v>
      </c>
      <c r="C30" s="4">
        <f t="shared" si="1"/>
        <v>5</v>
      </c>
    </row>
    <row r="31" spans="1:3">
      <c r="A31">
        <f t="shared" si="0"/>
        <v>30</v>
      </c>
      <c r="B31" s="4" t="s">
        <v>86</v>
      </c>
      <c r="C31" s="4">
        <f>C24+1</f>
        <v>5</v>
      </c>
    </row>
    <row r="32" spans="1:3">
      <c r="A32">
        <f t="shared" si="0"/>
        <v>31</v>
      </c>
      <c r="B32" s="4" t="s">
        <v>85</v>
      </c>
      <c r="C32" s="4">
        <f t="shared" si="1"/>
        <v>5</v>
      </c>
    </row>
    <row r="33" spans="1:3">
      <c r="A33">
        <f t="shared" si="0"/>
        <v>32</v>
      </c>
      <c r="B33" s="4" t="s">
        <v>82</v>
      </c>
      <c r="C33" s="4">
        <f>C25+1</f>
        <v>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>
      <selection activeCell="B2" sqref="B2:C33"/>
    </sheetView>
  </sheetViews>
  <sheetFormatPr baseColWidth="10" defaultRowHeight="14.25"/>
  <sheetData>
    <row r="1" spans="1:3">
      <c r="A1" t="s">
        <v>90</v>
      </c>
      <c r="B1" t="s">
        <v>92</v>
      </c>
      <c r="C1" t="s">
        <v>93</v>
      </c>
    </row>
    <row r="2" spans="1:3">
      <c r="A2">
        <v>1</v>
      </c>
      <c r="B2" s="4" t="s">
        <v>82</v>
      </c>
      <c r="C2" s="4">
        <v>1</v>
      </c>
    </row>
    <row r="3" spans="1:3">
      <c r="A3">
        <f>A2+1</f>
        <v>2</v>
      </c>
      <c r="B3" s="4" t="s">
        <v>85</v>
      </c>
      <c r="C3" s="4">
        <v>1</v>
      </c>
    </row>
    <row r="4" spans="1:3">
      <c r="A4">
        <f t="shared" ref="A4:A49" si="0">A3+1</f>
        <v>3</v>
      </c>
      <c r="B4" s="4" t="s">
        <v>86</v>
      </c>
      <c r="C4" s="4">
        <v>1</v>
      </c>
    </row>
    <row r="5" spans="1:3">
      <c r="A5">
        <f t="shared" si="0"/>
        <v>4</v>
      </c>
      <c r="B5" s="4" t="s">
        <v>87</v>
      </c>
      <c r="C5" s="4">
        <v>1</v>
      </c>
    </row>
    <row r="6" spans="1:3">
      <c r="A6">
        <f t="shared" si="0"/>
        <v>5</v>
      </c>
      <c r="B6" s="4" t="s">
        <v>83</v>
      </c>
      <c r="C6" s="4">
        <v>1</v>
      </c>
    </row>
    <row r="7" spans="1:3">
      <c r="A7">
        <f t="shared" si="0"/>
        <v>6</v>
      </c>
      <c r="B7" s="4" t="s">
        <v>88</v>
      </c>
      <c r="C7" s="4">
        <v>1</v>
      </c>
    </row>
    <row r="8" spans="1:3">
      <c r="A8">
        <f t="shared" si="0"/>
        <v>7</v>
      </c>
      <c r="B8" s="4" t="s">
        <v>89</v>
      </c>
      <c r="C8" s="4">
        <v>1</v>
      </c>
    </row>
    <row r="9" spans="1:3">
      <c r="A9">
        <f t="shared" si="0"/>
        <v>8</v>
      </c>
      <c r="B9" s="4" t="s">
        <v>84</v>
      </c>
      <c r="C9" s="4">
        <v>1</v>
      </c>
    </row>
    <row r="10" spans="1:3">
      <c r="A10">
        <f t="shared" si="0"/>
        <v>9</v>
      </c>
      <c r="B10" s="4" t="s">
        <v>84</v>
      </c>
      <c r="C10" s="4">
        <f t="shared" ref="C10:C32" si="1">C3+1</f>
        <v>2</v>
      </c>
    </row>
    <row r="11" spans="1:3">
      <c r="A11">
        <f t="shared" si="0"/>
        <v>10</v>
      </c>
      <c r="B11" s="4" t="s">
        <v>89</v>
      </c>
      <c r="C11" s="4">
        <f t="shared" si="1"/>
        <v>2</v>
      </c>
    </row>
    <row r="12" spans="1:3">
      <c r="A12">
        <f t="shared" si="0"/>
        <v>11</v>
      </c>
      <c r="B12" s="4" t="s">
        <v>88</v>
      </c>
      <c r="C12" s="4">
        <f t="shared" si="1"/>
        <v>2</v>
      </c>
    </row>
    <row r="13" spans="1:3">
      <c r="A13">
        <f t="shared" si="0"/>
        <v>12</v>
      </c>
      <c r="B13" s="4" t="s">
        <v>83</v>
      </c>
      <c r="C13" s="4">
        <f t="shared" si="1"/>
        <v>2</v>
      </c>
    </row>
    <row r="14" spans="1:3">
      <c r="A14">
        <f t="shared" si="0"/>
        <v>13</v>
      </c>
      <c r="B14" s="4" t="s">
        <v>87</v>
      </c>
      <c r="C14" s="4">
        <f t="shared" si="1"/>
        <v>2</v>
      </c>
    </row>
    <row r="15" spans="1:3">
      <c r="A15">
        <f t="shared" si="0"/>
        <v>14</v>
      </c>
      <c r="B15" s="4" t="s">
        <v>86</v>
      </c>
      <c r="C15" s="4">
        <f t="shared" si="1"/>
        <v>2</v>
      </c>
    </row>
    <row r="16" spans="1:3">
      <c r="A16">
        <f t="shared" si="0"/>
        <v>15</v>
      </c>
      <c r="B16" s="4" t="s">
        <v>85</v>
      </c>
      <c r="C16" s="4">
        <f t="shared" si="1"/>
        <v>2</v>
      </c>
    </row>
    <row r="17" spans="1:3">
      <c r="A17">
        <f t="shared" si="0"/>
        <v>16</v>
      </c>
      <c r="B17" s="4" t="s">
        <v>82</v>
      </c>
      <c r="C17" s="4">
        <f>C9+1</f>
        <v>2</v>
      </c>
    </row>
    <row r="18" spans="1:3">
      <c r="A18">
        <f t="shared" si="0"/>
        <v>17</v>
      </c>
      <c r="B18" s="4" t="s">
        <v>82</v>
      </c>
      <c r="C18" s="4">
        <f t="shared" si="1"/>
        <v>3</v>
      </c>
    </row>
    <row r="19" spans="1:3">
      <c r="A19">
        <f t="shared" si="0"/>
        <v>18</v>
      </c>
      <c r="B19" s="4" t="s">
        <v>85</v>
      </c>
      <c r="C19" s="4">
        <f t="shared" si="1"/>
        <v>3</v>
      </c>
    </row>
    <row r="20" spans="1:3">
      <c r="A20">
        <f t="shared" si="0"/>
        <v>19</v>
      </c>
      <c r="B20" s="4" t="s">
        <v>86</v>
      </c>
      <c r="C20" s="4">
        <f t="shared" si="1"/>
        <v>3</v>
      </c>
    </row>
    <row r="21" spans="1:3">
      <c r="A21">
        <f t="shared" si="0"/>
        <v>20</v>
      </c>
      <c r="B21" s="4" t="s">
        <v>87</v>
      </c>
      <c r="C21" s="4">
        <f t="shared" si="1"/>
        <v>3</v>
      </c>
    </row>
    <row r="22" spans="1:3">
      <c r="A22">
        <f t="shared" si="0"/>
        <v>21</v>
      </c>
      <c r="B22" s="4" t="s">
        <v>83</v>
      </c>
      <c r="C22" s="4">
        <f t="shared" si="1"/>
        <v>3</v>
      </c>
    </row>
    <row r="23" spans="1:3">
      <c r="A23">
        <f t="shared" si="0"/>
        <v>22</v>
      </c>
      <c r="B23" s="4" t="s">
        <v>88</v>
      </c>
      <c r="C23" s="4">
        <f>C16+1</f>
        <v>3</v>
      </c>
    </row>
    <row r="24" spans="1:3">
      <c r="A24">
        <f t="shared" si="0"/>
        <v>23</v>
      </c>
      <c r="B24" s="4" t="s">
        <v>89</v>
      </c>
      <c r="C24" s="4">
        <f t="shared" si="1"/>
        <v>3</v>
      </c>
    </row>
    <row r="25" spans="1:3">
      <c r="A25">
        <f t="shared" si="0"/>
        <v>24</v>
      </c>
      <c r="B25" s="4" t="s">
        <v>84</v>
      </c>
      <c r="C25" s="4">
        <f>C17+1</f>
        <v>3</v>
      </c>
    </row>
    <row r="26" spans="1:3">
      <c r="A26">
        <f t="shared" si="0"/>
        <v>25</v>
      </c>
      <c r="B26" s="4" t="s">
        <v>84</v>
      </c>
      <c r="C26" s="4">
        <f t="shared" si="1"/>
        <v>4</v>
      </c>
    </row>
    <row r="27" spans="1:3">
      <c r="A27">
        <f t="shared" si="0"/>
        <v>26</v>
      </c>
      <c r="B27" s="4" t="s">
        <v>89</v>
      </c>
      <c r="C27" s="4">
        <f t="shared" si="1"/>
        <v>4</v>
      </c>
    </row>
    <row r="28" spans="1:3">
      <c r="A28">
        <f t="shared" si="0"/>
        <v>27</v>
      </c>
      <c r="B28" s="4" t="s">
        <v>88</v>
      </c>
      <c r="C28" s="4">
        <f t="shared" si="1"/>
        <v>4</v>
      </c>
    </row>
    <row r="29" spans="1:3">
      <c r="A29">
        <f t="shared" si="0"/>
        <v>28</v>
      </c>
      <c r="B29" s="4" t="s">
        <v>83</v>
      </c>
      <c r="C29" s="4">
        <f t="shared" si="1"/>
        <v>4</v>
      </c>
    </row>
    <row r="30" spans="1:3">
      <c r="A30">
        <f t="shared" si="0"/>
        <v>29</v>
      </c>
      <c r="B30" s="4" t="s">
        <v>87</v>
      </c>
      <c r="C30" s="4">
        <f t="shared" si="1"/>
        <v>4</v>
      </c>
    </row>
    <row r="31" spans="1:3">
      <c r="A31">
        <f t="shared" si="0"/>
        <v>30</v>
      </c>
      <c r="B31" s="4" t="s">
        <v>86</v>
      </c>
      <c r="C31" s="4">
        <f>C24+1</f>
        <v>4</v>
      </c>
    </row>
    <row r="32" spans="1:3">
      <c r="A32">
        <f t="shared" si="0"/>
        <v>31</v>
      </c>
      <c r="B32" s="4" t="s">
        <v>85</v>
      </c>
      <c r="C32" s="4">
        <f t="shared" si="1"/>
        <v>4</v>
      </c>
    </row>
    <row r="33" spans="1:3">
      <c r="A33">
        <f t="shared" si="0"/>
        <v>32</v>
      </c>
      <c r="B33" s="4" t="s">
        <v>82</v>
      </c>
      <c r="C33" s="4">
        <f>C25+1</f>
        <v>4</v>
      </c>
    </row>
    <row r="34" spans="1:3">
      <c r="A34">
        <f t="shared" si="0"/>
        <v>33</v>
      </c>
      <c r="B34" s="4" t="s">
        <v>82</v>
      </c>
      <c r="C34" s="4">
        <f t="shared" ref="C34:C49" si="2">C26+1</f>
        <v>5</v>
      </c>
    </row>
    <row r="35" spans="1:3">
      <c r="A35">
        <f t="shared" si="0"/>
        <v>34</v>
      </c>
      <c r="B35" s="4" t="s">
        <v>85</v>
      </c>
      <c r="C35" s="4">
        <f t="shared" si="2"/>
        <v>5</v>
      </c>
    </row>
    <row r="36" spans="1:3">
      <c r="A36">
        <f t="shared" si="0"/>
        <v>35</v>
      </c>
      <c r="B36" s="4" t="s">
        <v>86</v>
      </c>
      <c r="C36" s="4">
        <f t="shared" si="2"/>
        <v>5</v>
      </c>
    </row>
    <row r="37" spans="1:3">
      <c r="A37">
        <f t="shared" si="0"/>
        <v>36</v>
      </c>
      <c r="B37" s="4" t="s">
        <v>87</v>
      </c>
      <c r="C37" s="4">
        <f t="shared" si="2"/>
        <v>5</v>
      </c>
    </row>
    <row r="38" spans="1:3">
      <c r="A38">
        <f t="shared" si="0"/>
        <v>37</v>
      </c>
      <c r="B38" s="4" t="s">
        <v>83</v>
      </c>
      <c r="C38" s="4">
        <f t="shared" si="2"/>
        <v>5</v>
      </c>
    </row>
    <row r="39" spans="1:3">
      <c r="A39">
        <f t="shared" si="0"/>
        <v>38</v>
      </c>
      <c r="B39" s="4" t="s">
        <v>88</v>
      </c>
      <c r="C39" s="4">
        <f t="shared" si="2"/>
        <v>5</v>
      </c>
    </row>
    <row r="40" spans="1:3">
      <c r="A40">
        <f t="shared" si="0"/>
        <v>39</v>
      </c>
      <c r="B40" s="4" t="s">
        <v>89</v>
      </c>
      <c r="C40" s="4">
        <f t="shared" si="2"/>
        <v>5</v>
      </c>
    </row>
    <row r="41" spans="1:3">
      <c r="A41">
        <f t="shared" si="0"/>
        <v>40</v>
      </c>
      <c r="B41" s="4" t="s">
        <v>84</v>
      </c>
      <c r="C41" s="4">
        <f t="shared" si="2"/>
        <v>5</v>
      </c>
    </row>
    <row r="42" spans="1:3">
      <c r="A42">
        <f t="shared" si="0"/>
        <v>41</v>
      </c>
      <c r="B42" s="4" t="s">
        <v>84</v>
      </c>
      <c r="C42" s="4">
        <f t="shared" si="2"/>
        <v>6</v>
      </c>
    </row>
    <row r="43" spans="1:3">
      <c r="A43">
        <f t="shared" si="0"/>
        <v>42</v>
      </c>
      <c r="B43" s="4" t="s">
        <v>89</v>
      </c>
      <c r="C43" s="4">
        <f t="shared" si="2"/>
        <v>6</v>
      </c>
    </row>
    <row r="44" spans="1:3">
      <c r="A44">
        <f t="shared" si="0"/>
        <v>43</v>
      </c>
      <c r="B44" s="4" t="s">
        <v>88</v>
      </c>
      <c r="C44" s="4">
        <f t="shared" si="2"/>
        <v>6</v>
      </c>
    </row>
    <row r="45" spans="1:3">
      <c r="A45">
        <f t="shared" si="0"/>
        <v>44</v>
      </c>
      <c r="B45" s="4" t="s">
        <v>83</v>
      </c>
      <c r="C45" s="4">
        <f t="shared" si="2"/>
        <v>6</v>
      </c>
    </row>
    <row r="46" spans="1:3">
      <c r="A46">
        <f t="shared" si="0"/>
        <v>45</v>
      </c>
      <c r="B46" s="4" t="s">
        <v>87</v>
      </c>
      <c r="C46" s="4">
        <f t="shared" si="2"/>
        <v>6</v>
      </c>
    </row>
    <row r="47" spans="1:3">
      <c r="A47">
        <f t="shared" si="0"/>
        <v>46</v>
      </c>
      <c r="B47" s="4" t="s">
        <v>86</v>
      </c>
      <c r="C47" s="4">
        <f t="shared" si="2"/>
        <v>6</v>
      </c>
    </row>
    <row r="48" spans="1:3">
      <c r="A48">
        <f t="shared" si="0"/>
        <v>47</v>
      </c>
      <c r="B48" s="4" t="s">
        <v>85</v>
      </c>
      <c r="C48" s="4">
        <f t="shared" si="2"/>
        <v>6</v>
      </c>
    </row>
    <row r="49" spans="1:3">
      <c r="A49">
        <f t="shared" si="0"/>
        <v>48</v>
      </c>
      <c r="B49" s="4" t="s">
        <v>82</v>
      </c>
      <c r="C49" s="4">
        <f t="shared" si="2"/>
        <v>6</v>
      </c>
    </row>
    <row r="50" spans="1:3">
      <c r="B50" s="4"/>
      <c r="C50" s="4"/>
    </row>
    <row r="51" spans="1:3">
      <c r="B51" s="4"/>
      <c r="C51" s="4"/>
    </row>
    <row r="52" spans="1:3">
      <c r="B52" s="4"/>
      <c r="C52" s="4"/>
    </row>
    <row r="53" spans="1:3">
      <c r="B53" s="4"/>
      <c r="C53" s="4"/>
    </row>
    <row r="54" spans="1:3">
      <c r="B54" s="4"/>
      <c r="C54" s="4"/>
    </row>
    <row r="55" spans="1:3">
      <c r="B55" s="4"/>
      <c r="C55" s="4"/>
    </row>
    <row r="56" spans="1:3">
      <c r="B56" s="4"/>
      <c r="C56" s="4"/>
    </row>
    <row r="57" spans="1:3">
      <c r="B57" s="4"/>
      <c r="C57" s="4"/>
    </row>
    <row r="58" spans="1:3">
      <c r="B58" s="4"/>
      <c r="C58" s="4"/>
    </row>
    <row r="59" spans="1:3">
      <c r="B59" s="4"/>
      <c r="C59" s="4"/>
    </row>
    <row r="60" spans="1:3">
      <c r="B60" s="4"/>
      <c r="C60" s="4"/>
    </row>
    <row r="61" spans="1:3">
      <c r="B61" s="4"/>
      <c r="C61" s="4"/>
    </row>
    <row r="62" spans="1:3">
      <c r="B62" s="4"/>
      <c r="C62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K69" sqref="K5:L69"/>
    </sheetView>
  </sheetViews>
  <sheetFormatPr baseColWidth="10" defaultRowHeight="14.25"/>
  <cols>
    <col min="1" max="1" width="6.875" customWidth="1"/>
    <col min="2" max="2" width="3.25" customWidth="1"/>
    <col min="3" max="3" width="19.125" customWidth="1"/>
    <col min="4" max="4" width="3.25" customWidth="1"/>
    <col min="5" max="5" width="5" customWidth="1"/>
    <col min="6" max="6" width="19.375" customWidth="1"/>
    <col min="7" max="7" width="3.25" customWidth="1"/>
    <col min="8" max="8" width="4.625" customWidth="1"/>
    <col min="9" max="9" width="20.75" customWidth="1"/>
    <col min="10" max="10" width="3.25" customWidth="1"/>
    <col min="11" max="11" width="4.5" customWidth="1"/>
    <col min="12" max="12" width="21.125" customWidth="1"/>
  </cols>
  <sheetData>
    <row r="1" spans="1:13">
      <c r="A1" t="s">
        <v>81</v>
      </c>
      <c r="B1" s="4">
        <v>1</v>
      </c>
      <c r="C1" s="13" t="str">
        <f>VLOOKUP(A1,'&lt;1000 - poules'!$D$2:$E$33,2,0)</f>
        <v>NGUYEN Khanh</v>
      </c>
      <c r="D1" s="4">
        <v>1</v>
      </c>
      <c r="E1" t="str">
        <f>IF(AND(B1="",B2=""),"",IF(B1&lt;&gt;"",A1,A2))</f>
        <v>1A</v>
      </c>
      <c r="F1" s="13" t="str">
        <f>IF(E1&lt;&gt;"",VLOOKUP(E1,$A$1:$C$16,3,0),"")</f>
        <v>NGUYEN Khanh</v>
      </c>
    </row>
    <row r="2" spans="1:13" ht="15" thickBot="1">
      <c r="A2" t="s">
        <v>98</v>
      </c>
      <c r="B2" s="4"/>
      <c r="C2" s="14" t="str">
        <f>VLOOKUP(A2,'&lt;1000 - poules'!$D$2:$E$33,2,0)</f>
        <v>LECOLLIER Nicolas</v>
      </c>
      <c r="D2" s="4"/>
      <c r="E2" t="str">
        <f>IF(AND(B3="",B4=""),"",IF(B3&lt;&gt;"",A3,A4))</f>
        <v>2G</v>
      </c>
      <c r="F2" s="14" t="str">
        <f>IF(E2&lt;&gt;"",VLOOKUP(E2,$A$1:$C$16,3,0),"")</f>
        <v>POTTECHER Jean</v>
      </c>
    </row>
    <row r="3" spans="1:13">
      <c r="A3" t="s">
        <v>99</v>
      </c>
      <c r="B3" s="4"/>
      <c r="C3" s="13" t="e">
        <f>VLOOKUP(A3,'&lt;1000 - poules'!$D$2:$E$33,2,0)</f>
        <v>#N/A</v>
      </c>
      <c r="G3" s="4"/>
      <c r="H3" t="str">
        <f>IF(AND(D1="",D2=""),"",IF(D1&lt;&gt;"",E1,E2))</f>
        <v>1A</v>
      </c>
      <c r="I3" s="13" t="str">
        <f>IF(H3&lt;&gt;"",VLOOKUP(H3,$A$1:$C$16,3,0),"")</f>
        <v>NGUYEN Khanh</v>
      </c>
    </row>
    <row r="4" spans="1:13" ht="15" thickBot="1">
      <c r="A4" t="s">
        <v>100</v>
      </c>
      <c r="B4" s="4">
        <v>1</v>
      </c>
      <c r="C4" s="14" t="str">
        <f>VLOOKUP(A4,'&lt;1000 - poules'!$D$2:$E$33,2,0)</f>
        <v>POTTECHER Jean</v>
      </c>
      <c r="G4" s="4">
        <v>1</v>
      </c>
      <c r="H4" t="str">
        <f>IF(AND(D5="",D6=""),"",IF(D5&lt;&gt;"",E5,E6))</f>
        <v>1D</v>
      </c>
      <c r="I4" s="14" t="str">
        <f>IF(H4&lt;&gt;"",VLOOKUP(H4,$A$1:$C$16,3,0),"")</f>
        <v>MARCE Luc</v>
      </c>
    </row>
    <row r="5" spans="1:13">
      <c r="A5" t="s">
        <v>101</v>
      </c>
      <c r="B5" s="4">
        <v>1</v>
      </c>
      <c r="C5" s="13" t="str">
        <f>VLOOKUP(A5,'&lt;1000 - poules'!$D$2:$E$33,2,0)</f>
        <v>VERDIER Hubert</v>
      </c>
      <c r="D5" s="4"/>
      <c r="E5" t="str">
        <f>IF(AND(B5="",B6=""),"",IF(B5&lt;&gt;"",A5,A6))</f>
        <v>1E</v>
      </c>
      <c r="F5" s="13" t="str">
        <f>IF(E5&lt;&gt;"",VLOOKUP(E5,$A$1:$C$16,3,0),"")</f>
        <v>VERDIER Hubert</v>
      </c>
      <c r="J5" s="4"/>
      <c r="K5" t="str">
        <f>IF(AND(G3="",G4=""),"",IF(G3&lt;&gt;"",H3,H4))</f>
        <v>1D</v>
      </c>
      <c r="L5" s="13" t="str">
        <f>IF(K5&lt;&gt;"",VLOOKUP(K5,$A$1:$C$16,3,0),"")</f>
        <v>MARCE Luc</v>
      </c>
      <c r="M5">
        <f>IF(ISNA(L5),0,IF(J5&lt;&gt;"",1,2))</f>
        <v>2</v>
      </c>
    </row>
    <row r="6" spans="1:13" ht="15" thickBot="1">
      <c r="A6" t="s">
        <v>102</v>
      </c>
      <c r="B6" s="4"/>
      <c r="C6" s="14" t="str">
        <f>VLOOKUP(A6,'&lt;1000 - poules'!$D$2:$E$33,2,0)</f>
        <v>COMBERNOUX Anthony</v>
      </c>
      <c r="D6" s="4">
        <v>1</v>
      </c>
      <c r="E6" t="str">
        <f>IF(AND(B7="",B8=""),"",IF(B7&lt;&gt;"",A7,A8))</f>
        <v>1D</v>
      </c>
      <c r="F6" s="14" t="str">
        <f>IF(E6&lt;&gt;"",VLOOKUP(E6,$A$1:$C$16,3,0),"")</f>
        <v>MARCE Luc</v>
      </c>
      <c r="J6" s="4">
        <v>1</v>
      </c>
      <c r="K6" t="str">
        <f>IF(AND(G7="",G8=""),"",IF(G7&lt;&gt;"",H7,H8))</f>
        <v>1B</v>
      </c>
      <c r="L6" s="14" t="str">
        <f>IF(K6&lt;&gt;"",VLOOKUP(K6,$A$1:$C$16,3,0),"")</f>
        <v>PAULET Pascal</v>
      </c>
      <c r="M6">
        <f>IF(ISNA(L6),0,IF(J6&lt;&gt;"",MAX(M1:M2)+1,MAX(M1:M2)+2))</f>
        <v>1</v>
      </c>
    </row>
    <row r="7" spans="1:13">
      <c r="A7" t="s">
        <v>103</v>
      </c>
      <c r="B7" s="4">
        <v>1</v>
      </c>
      <c r="C7" s="13" t="str">
        <f>VLOOKUP(A7,'&lt;1000 - poules'!$D$2:$E$33,2,0)</f>
        <v>MARCE Luc</v>
      </c>
      <c r="G7" s="4"/>
      <c r="H7" t="str">
        <f>IF(AND(D9="",D10=""),"",IF(D9&lt;&gt;"",E9,E10))</f>
        <v>1C</v>
      </c>
      <c r="I7" s="13" t="str">
        <f>IF(H7&lt;&gt;"",VLOOKUP(H7,$A$1:$C$16,3,0),"")</f>
        <v>CAPEZ Michel</v>
      </c>
    </row>
    <row r="8" spans="1:13" ht="15" thickBot="1">
      <c r="A8" t="s">
        <v>104</v>
      </c>
      <c r="B8" s="4"/>
      <c r="C8" s="14" t="str">
        <f>VLOOKUP(A8,'&lt;1000 - poules'!$D$2:$E$33,2,0)</f>
        <v>MARTIN Willam</v>
      </c>
      <c r="G8" s="4">
        <v>1</v>
      </c>
      <c r="H8" t="str">
        <f>IF(AND(D13="",D14=""),"",IF(D13&lt;&gt;"",E13,E14))</f>
        <v>1B</v>
      </c>
      <c r="I8" s="14" t="str">
        <f>IF(H8&lt;&gt;"",VLOOKUP(H8,$A$1:$C$16,3,0),"")</f>
        <v>PAULET Pascal</v>
      </c>
    </row>
    <row r="9" spans="1:13">
      <c r="A9" t="s">
        <v>105</v>
      </c>
      <c r="B9" s="4">
        <v>1</v>
      </c>
      <c r="C9" s="13" t="str">
        <f>VLOOKUP(A9,'&lt;1000 - poules'!$D$2:$E$33,2,0)</f>
        <v>CAPEZ Michel</v>
      </c>
      <c r="D9" s="4">
        <v>1</v>
      </c>
      <c r="E9" t="str">
        <f>IF(AND(B9="",B10=""),"",IF(B9&lt;&gt;"",A9,A10))</f>
        <v>1C</v>
      </c>
      <c r="F9" s="13" t="str">
        <f>IF(E9&lt;&gt;"",VLOOKUP(E9,$A$1:$C$16,3,0),"")</f>
        <v>CAPEZ Michel</v>
      </c>
      <c r="J9" s="4">
        <v>1</v>
      </c>
      <c r="K9" t="str">
        <f>IF(AND(G3="",G4=""),"",IF(G3="",H3,H4))</f>
        <v>1A</v>
      </c>
      <c r="L9" s="13" t="str">
        <f>IF(K9&lt;&gt;"",VLOOKUP(K9,$A$1:$C$16,3,0),"")</f>
        <v>NGUYEN Khanh</v>
      </c>
      <c r="M9">
        <f>IF(ISNA(L9),0,IF(J9&lt;&gt;"",MAX(M5:M6)+1,MAX(M5:M6)+2))</f>
        <v>3</v>
      </c>
    </row>
    <row r="10" spans="1:13" ht="15" thickBot="1">
      <c r="A10" t="s">
        <v>106</v>
      </c>
      <c r="B10" s="4"/>
      <c r="C10" s="14" t="str">
        <f>VLOOKUP(A10,'&lt;1000 - poules'!$D$2:$E$33,2,0)</f>
        <v>AUFSCHNEIDER Remy</v>
      </c>
      <c r="D10" s="4"/>
      <c r="E10" t="str">
        <f>IF(AND(B11="",B12=""),"",IF(B11&lt;&gt;"",A11,A12))</f>
        <v>1F</v>
      </c>
      <c r="F10" s="14" t="str">
        <f>IF(E10&lt;&gt;"",VLOOKUP(E10,$A$1:$C$16,3,0),"")</f>
        <v>MARTIN Claude</v>
      </c>
      <c r="J10" s="4"/>
      <c r="K10" t="str">
        <f>IF(AND(G7="",G8=""),"",IF(G7="",H7,H8))</f>
        <v>1C</v>
      </c>
      <c r="L10" s="14" t="str">
        <f>IF(K10&lt;&gt;"",VLOOKUP(K10,$A$1:$C$16,3,0),"")</f>
        <v>CAPEZ Michel</v>
      </c>
      <c r="M10">
        <f>IF(ISNA(L10),0,IF(J10&lt;&gt;"",MAX(M5:M6)+1,MAX(M5:M6)+2))</f>
        <v>4</v>
      </c>
    </row>
    <row r="11" spans="1:13">
      <c r="A11" t="s">
        <v>107</v>
      </c>
      <c r="B11" s="4">
        <v>1</v>
      </c>
      <c r="C11" s="13" t="str">
        <f>VLOOKUP(A11,'&lt;1000 - poules'!$D$2:$E$33,2,0)</f>
        <v>MARTIN Claude</v>
      </c>
      <c r="G11" s="4">
        <v>1</v>
      </c>
      <c r="H11" t="str">
        <f>IF(AND(D1="",D2=""),"",IF(D1="",E1,E2))</f>
        <v>2G</v>
      </c>
      <c r="I11" s="13" t="str">
        <f>IF(H11&lt;&gt;"",VLOOKUP(H11,$A$1:$C$16,3,0),"")</f>
        <v>POTTECHER Jean</v>
      </c>
    </row>
    <row r="12" spans="1:13" ht="15" thickBot="1">
      <c r="A12" t="s">
        <v>108</v>
      </c>
      <c r="B12" s="4"/>
      <c r="C12" s="14" t="str">
        <f>VLOOKUP(A12,'&lt;1000 - poules'!$D$2:$E$33,2,0)</f>
        <v>SELLIER Christian</v>
      </c>
      <c r="G12" s="4"/>
      <c r="H12" t="str">
        <f>IF(AND(D5="",D6=""),"",IF(D5="",E5,E6))</f>
        <v>1E</v>
      </c>
      <c r="I12" s="14" t="str">
        <f>IF(H12&lt;&gt;"",VLOOKUP(H12,$A$1:$C$16,3,0),"")</f>
        <v>VERDIER Hubert</v>
      </c>
    </row>
    <row r="13" spans="1:13">
      <c r="A13" t="s">
        <v>109</v>
      </c>
      <c r="B13" s="4">
        <v>1</v>
      </c>
      <c r="C13" s="13" t="str">
        <f>VLOOKUP(A13,'&lt;1000 - poules'!$D$2:$E$33,2,0)</f>
        <v>CATALLON Thierry</v>
      </c>
      <c r="D13" s="4"/>
      <c r="E13" t="str">
        <f>IF(AND(B13="",B14=""),"",IF(B13&lt;&gt;"",A13,A14))</f>
        <v>1G</v>
      </c>
      <c r="F13" s="13" t="str">
        <f>IF(E13&lt;&gt;"",VLOOKUP(E13,$A$1:$C$16,3,0),"")</f>
        <v>CATALLON Thierry</v>
      </c>
      <c r="J13" s="4"/>
      <c r="K13" t="str">
        <f>IF(AND(G11="",G12=""),"",IF(G11&lt;&gt;"",H11,H12))</f>
        <v>2G</v>
      </c>
      <c r="L13" s="13" t="str">
        <f>IF(K13&lt;&gt;"",VLOOKUP(K13,$A$1:$C$16,3,0),"")</f>
        <v>POTTECHER Jean</v>
      </c>
      <c r="M13">
        <f>IF(ISNA(L13),0,IF(J13&lt;&gt;"",MAX(M5:M10)+1,MAX(M5:M10)+2))</f>
        <v>6</v>
      </c>
    </row>
    <row r="14" spans="1:13" ht="15" thickBot="1">
      <c r="A14" t="s">
        <v>110</v>
      </c>
      <c r="B14" s="4"/>
      <c r="C14" s="14" t="e">
        <f>VLOOKUP(A14,'&lt;1000 - poules'!$D$2:$E$33,2,0)</f>
        <v>#N/A</v>
      </c>
      <c r="D14" s="4">
        <v>1</v>
      </c>
      <c r="E14" t="str">
        <f>IF(AND(B15="",B16=""),"",IF(B15&lt;&gt;"",A15,A16))</f>
        <v>1B</v>
      </c>
      <c r="F14" s="14" t="str">
        <f>IF(E14&lt;&gt;"",VLOOKUP(E14,$A$1:$C$16,3,0),"")</f>
        <v>PAULET Pascal</v>
      </c>
      <c r="J14" s="4">
        <v>1</v>
      </c>
      <c r="K14" t="str">
        <f>IF(AND(G15="",G16=""),"",IF(G15&lt;&gt;"",H15,H16))</f>
        <v>1F</v>
      </c>
      <c r="L14" s="14" t="str">
        <f>IF(K14&lt;&gt;"",VLOOKUP(K14,$A$1:$C$16,3,0),"")</f>
        <v>MARTIN Claude</v>
      </c>
      <c r="M14">
        <f>IF(ISNA(L14),0,IF(J14&lt;&gt;"",MAX(M5:M10)+1,MAX(M5:M10)+2))</f>
        <v>5</v>
      </c>
    </row>
    <row r="15" spans="1:13">
      <c r="A15" t="s">
        <v>111</v>
      </c>
      <c r="B15" s="4">
        <v>1</v>
      </c>
      <c r="C15" s="13" t="str">
        <f>VLOOKUP(A15,'&lt;1000 - poules'!$D$2:$E$33,2,0)</f>
        <v>PAULET Pascal</v>
      </c>
      <c r="G15" s="4">
        <v>1</v>
      </c>
      <c r="H15" t="str">
        <f>IF(AND(D9="",D10=""),"",IF(D9="",E9,E10))</f>
        <v>1F</v>
      </c>
      <c r="I15" s="13" t="str">
        <f>IF(H15&lt;&gt;"",VLOOKUP(H15,$A$1:$C$16,3,0),"")</f>
        <v>MARTIN Claude</v>
      </c>
    </row>
    <row r="16" spans="1:13" ht="15" thickBot="1">
      <c r="A16" t="s">
        <v>112</v>
      </c>
      <c r="B16" s="4"/>
      <c r="C16" s="14" t="str">
        <f>VLOOKUP(A16,'&lt;1000 - poules'!$D$2:$E$33,2,0)</f>
        <v>ESCOUTE Jean</v>
      </c>
      <c r="G16" s="4"/>
      <c r="H16" t="str">
        <f>IF(AND(D13="",D14=""),"",IF(D13="",E13,E14))</f>
        <v>1G</v>
      </c>
      <c r="I16" s="14" t="str">
        <f>IF(H16&lt;&gt;"",VLOOKUP(H16,$A$1:$C$16,3,0),"")</f>
        <v>CATALLON Thierry</v>
      </c>
    </row>
    <row r="17" spans="4:13">
      <c r="D17" s="4">
        <v>1</v>
      </c>
      <c r="E17" t="str">
        <f>IF(AND(B1="",B2=""),"",IF(B1="",A1,A2))</f>
        <v>2B</v>
      </c>
      <c r="F17" s="13" t="str">
        <f>IF(E17&lt;&gt;"",VLOOKUP(E17,$A$1:$C$16,3,0),"")</f>
        <v>LECOLLIER Nicolas</v>
      </c>
      <c r="J17" s="4">
        <v>1</v>
      </c>
      <c r="K17" t="str">
        <f>IF(AND(G11="",G12=""),"",IF(G11="",H11,H12))</f>
        <v>1E</v>
      </c>
      <c r="L17" s="13" t="str">
        <f>IF(K17&lt;&gt;"",VLOOKUP(K17,$A$1:$C$16,3,0),"")</f>
        <v>VERDIER Hubert</v>
      </c>
      <c r="M17">
        <f>IF(ISNA(L17),0,IF(J17&lt;&gt;"",MAX(M5:M14)+1,MAX(M5:M14)+2))</f>
        <v>7</v>
      </c>
    </row>
    <row r="18" spans="4:13" ht="15" thickBot="1">
      <c r="D18" s="4"/>
      <c r="E18" t="str">
        <f>IF(AND(B3="",B4=""),"",IF(B3="",A3,A4))</f>
        <v>1H</v>
      </c>
      <c r="F18" s="14" t="e">
        <f>IF(E18&lt;&gt;"",VLOOKUP(E18,$A$1:$C$16,3,0),"")</f>
        <v>#N/A</v>
      </c>
      <c r="J18" s="4"/>
      <c r="K18" t="str">
        <f>IF(AND(G15="",G16=""),"",IF(G15="",H15,H16))</f>
        <v>1G</v>
      </c>
      <c r="L18" s="14" t="str">
        <f>IF(K18&lt;&gt;"",VLOOKUP(K18,$A$1:$C$16,3,0),"")</f>
        <v>CATALLON Thierry</v>
      </c>
      <c r="M18">
        <f>IF(ISNA(L18),0,IF(J18&lt;&gt;"",MAX(M5:M14)+1,MAX(M5:M14)+2))</f>
        <v>8</v>
      </c>
    </row>
    <row r="19" spans="4:13">
      <c r="G19" s="4"/>
      <c r="H19" t="str">
        <f>IF(AND(D17="",D18=""),"",IF(D17&lt;&gt;"",E17,E18))</f>
        <v>2B</v>
      </c>
      <c r="I19" s="13" t="str">
        <f>IF(H19&lt;&gt;"",VLOOKUP(H19,$A$1:$C$16,3,0),"")</f>
        <v>LECOLLIER Nicolas</v>
      </c>
    </row>
    <row r="20" spans="4:13" ht="15" thickBot="1">
      <c r="G20" s="4">
        <v>1</v>
      </c>
      <c r="H20" t="str">
        <f>IF(AND(D21="",D22=""),"",IF(D21&lt;&gt;"",E21,E22))</f>
        <v>2F</v>
      </c>
      <c r="I20" s="14" t="str">
        <f>IF(H20&lt;&gt;"",VLOOKUP(H20,$A$1:$C$16,3,0),"")</f>
        <v>COMBERNOUX Anthony</v>
      </c>
    </row>
    <row r="21" spans="4:13">
      <c r="D21" s="4">
        <v>1</v>
      </c>
      <c r="E21" t="str">
        <f>IF(AND(B5="",B6=""),"",IF(B5="",A5,A6))</f>
        <v>2F</v>
      </c>
      <c r="F21" s="13" t="str">
        <f>IF(E21&lt;&gt;"",VLOOKUP(E21,$A$1:$C$16,3,0),"")</f>
        <v>COMBERNOUX Anthony</v>
      </c>
      <c r="J21" s="4"/>
      <c r="K21" t="str">
        <f>IF(AND(G19="",G20=""),"",IF(G19&lt;&gt;"",H19,H20))</f>
        <v>2F</v>
      </c>
      <c r="L21" s="13" t="str">
        <f>IF(K21&lt;&gt;"",VLOOKUP(K21,$A$1:$C$16,3,0),"")</f>
        <v>COMBERNOUX Anthony</v>
      </c>
      <c r="M21">
        <f>IF(ISNA(L21),0,IF(J21&lt;&gt;"",MAX(M5:M18)+1,MAX(M5:M18)+2))</f>
        <v>10</v>
      </c>
    </row>
    <row r="22" spans="4:13" ht="15" thickBot="1">
      <c r="D22" s="4"/>
      <c r="E22" t="str">
        <f>IF(AND(B7="",B8=""),"",IF(B7="",A7,A8))</f>
        <v>2C</v>
      </c>
      <c r="F22" s="14" t="str">
        <f>IF(E22&lt;&gt;"",VLOOKUP(E22,$A$1:$C$16,3,0),"")</f>
        <v>MARTIN Willam</v>
      </c>
      <c r="J22" s="4">
        <v>1</v>
      </c>
      <c r="K22" t="str">
        <f>IF(AND(G23="",G24=""),"",IF(G23&lt;&gt;"",H23,H24))</f>
        <v>2D</v>
      </c>
      <c r="L22" s="14" t="str">
        <f>IF(K22&lt;&gt;"",VLOOKUP(K22,$A$1:$C$16,3,0),"")</f>
        <v>AUFSCHNEIDER Remy</v>
      </c>
      <c r="M22">
        <f>IF(ISNA(L22),0,IF(J22&lt;&gt;"",MAX(M5:M18)+1,MAX(M5:M18)+2))</f>
        <v>9</v>
      </c>
    </row>
    <row r="23" spans="4:13">
      <c r="G23" s="4">
        <v>1</v>
      </c>
      <c r="H23" t="str">
        <f>IF(AND(D25="",D26=""),"",IF(D25&lt;&gt;"",E25,E26))</f>
        <v>2D</v>
      </c>
      <c r="I23" s="13" t="str">
        <f>IF(H23&lt;&gt;"",VLOOKUP(H23,$A$1:$C$16,3,0),"")</f>
        <v>AUFSCHNEIDER Remy</v>
      </c>
    </row>
    <row r="24" spans="4:13" ht="15" thickBot="1">
      <c r="G24" s="4"/>
      <c r="H24" t="str">
        <f>IF(AND(D29="",D30=""),"",IF(D29&lt;&gt;"",E29,E30))</f>
        <v>2A</v>
      </c>
      <c r="I24" s="14" t="str">
        <f>IF(H24&lt;&gt;"",VLOOKUP(H24,$A$1:$C$16,3,0),"")</f>
        <v>ESCOUTE Jean</v>
      </c>
    </row>
    <row r="25" spans="4:13">
      <c r="D25" s="4">
        <v>1</v>
      </c>
      <c r="E25" t="str">
        <f>IF(AND(B9="",B10=""),"",IF(B9="",A9,A10))</f>
        <v>2D</v>
      </c>
      <c r="F25" s="13" t="str">
        <f>IF(E25&lt;&gt;"",VLOOKUP(E25,$A$1:$C$16,3,0),"")</f>
        <v>AUFSCHNEIDER Remy</v>
      </c>
      <c r="J25" s="4"/>
      <c r="K25" t="str">
        <f>IF(AND(G19="",G20=""),"",IF(G19="",H19,H20))</f>
        <v>2B</v>
      </c>
      <c r="L25" s="13" t="str">
        <f>IF(K25&lt;&gt;"",VLOOKUP(K25,$A$1:$C$16,3,0),"")</f>
        <v>LECOLLIER Nicolas</v>
      </c>
      <c r="M25">
        <f>IF(ISNA(L25),0,IF(J25&lt;&gt;"",MAX(M5:M22)+1,MAX(M5:M22)+2))</f>
        <v>12</v>
      </c>
    </row>
    <row r="26" spans="4:13" ht="15" thickBot="1">
      <c r="D26" s="4"/>
      <c r="E26" t="str">
        <f>IF(AND(B11="",B12=""),"",IF(B11="",A11,A12))</f>
        <v>2E</v>
      </c>
      <c r="F26" s="14" t="str">
        <f>IF(E26&lt;&gt;"",VLOOKUP(E26,$A$1:$C$16,3,0),"")</f>
        <v>SELLIER Christian</v>
      </c>
      <c r="J26" s="4">
        <v>1</v>
      </c>
      <c r="K26" t="str">
        <f>IF(AND(G23="",G24=""),"",IF(G23="",H23,H24))</f>
        <v>2A</v>
      </c>
      <c r="L26" s="14" t="str">
        <f>IF(K26&lt;&gt;"",VLOOKUP(K26,$A$1:$C$16,3,0),"")</f>
        <v>ESCOUTE Jean</v>
      </c>
      <c r="M26">
        <f>IF(ISNA(L26),0,IF(J26&lt;&gt;"",MAX(M5:M22)+1,MAX(M5:M22)+2))</f>
        <v>11</v>
      </c>
    </row>
    <row r="27" spans="4:13">
      <c r="G27" s="4"/>
      <c r="H27" t="str">
        <f>IF(AND(D17="",D18=""),"",IF(D17="",E17,E18))</f>
        <v>1H</v>
      </c>
      <c r="I27" s="13" t="e">
        <f>IF(H27&lt;&gt;"",VLOOKUP(H27,$A$1:$C$16,3,0),"")</f>
        <v>#N/A</v>
      </c>
    </row>
    <row r="28" spans="4:13" ht="15" thickBot="1">
      <c r="G28" s="4">
        <v>1</v>
      </c>
      <c r="H28" t="str">
        <f>IF(AND(D21="",D22=""),"",IF(D21="",E21,E22))</f>
        <v>2C</v>
      </c>
      <c r="I28" s="14" t="str">
        <f>IF(H28&lt;&gt;"",VLOOKUP(H28,$A$1:$C$16,3,0),"")</f>
        <v>MARTIN Willam</v>
      </c>
    </row>
    <row r="29" spans="4:13">
      <c r="D29" s="4"/>
      <c r="E29" t="str">
        <f>IF(AND(B13="",B14=""),"",IF(B13="",A13,A14))</f>
        <v>2H</v>
      </c>
      <c r="F29" s="13" t="e">
        <f>IF(E29&lt;&gt;"",VLOOKUP(E29,$A$1:$C$16,3,0),"")</f>
        <v>#N/A</v>
      </c>
      <c r="J29" s="4">
        <v>1</v>
      </c>
      <c r="K29" t="str">
        <f>IF(AND(G27="",G28=""),"",IF(G27&lt;&gt;"",H27,H28))</f>
        <v>2C</v>
      </c>
      <c r="L29" s="13" t="str">
        <f>IF(K29&lt;&gt;"",VLOOKUP(K29,$A$1:$C$16,3,0),"")</f>
        <v>MARTIN Willam</v>
      </c>
      <c r="M29">
        <f>IF(ISNA(L29),0,IF(J29&lt;&gt;"",MAX(M5:M26)+1,MAX(M5:M26)+2))</f>
        <v>13</v>
      </c>
    </row>
    <row r="30" spans="4:13" ht="15" thickBot="1">
      <c r="D30" s="4">
        <v>1</v>
      </c>
      <c r="E30" t="str">
        <f>IF(AND(B15="",B16=""),"",IF(B15="",A15,A16))</f>
        <v>2A</v>
      </c>
      <c r="F30" s="14" t="str">
        <f>IF(E30&lt;&gt;"",VLOOKUP(E30,$A$1:$C$16,3,0),"")</f>
        <v>ESCOUTE Jean</v>
      </c>
      <c r="J30" s="4"/>
      <c r="K30" t="str">
        <f>IF(AND(G31="",G32=""),"",IF(G31&lt;&gt;"",H31,H32))</f>
        <v>2E</v>
      </c>
      <c r="L30" s="14" t="str">
        <f>IF(K30&lt;&gt;"",VLOOKUP(K30,$A$1:$C$16,3,0),"")</f>
        <v>SELLIER Christian</v>
      </c>
      <c r="M30">
        <f>IF(ISNA(L30),0,IF(J30&lt;&gt;"",MAX(M5:M26)+1,MAX(M5:M26)+2))</f>
        <v>14</v>
      </c>
    </row>
    <row r="31" spans="4:13">
      <c r="G31" s="4">
        <v>1</v>
      </c>
      <c r="H31" t="str">
        <f>IF(AND(D25="",D26=""),"",IF(D25="",E25,E26))</f>
        <v>2E</v>
      </c>
      <c r="I31" s="13" t="str">
        <f>IF(H31&lt;&gt;"",VLOOKUP(H31,$A$1:$C$16,3,0),"")</f>
        <v>SELLIER Christian</v>
      </c>
    </row>
    <row r="32" spans="4:13" ht="15" thickBot="1">
      <c r="G32" s="4"/>
      <c r="H32" t="str">
        <f>IF(AND(D29="",D30=""),"",IF(D29="",E29,E30))</f>
        <v>2H</v>
      </c>
      <c r="I32" s="14" t="e">
        <f>IF(H32&lt;&gt;"",VLOOKUP(H32,$A$1:$C$16,3,0),"")</f>
        <v>#N/A</v>
      </c>
    </row>
    <row r="33" spans="1:13">
      <c r="J33" s="4"/>
      <c r="K33" t="str">
        <f>IF(AND(G27="",G28=""),"",IF(G27="",H27,H28))</f>
        <v>1H</v>
      </c>
      <c r="L33" s="13" t="e">
        <f>IF(K33&lt;&gt;"",VLOOKUP(K33,$A$1:$C$16,3,0),"")</f>
        <v>#N/A</v>
      </c>
      <c r="M33">
        <f>IF(ISNA(L33),0,IF(J33&lt;&gt;"",MAX(M5:M30)+1,MAX(M5:M30)+2))</f>
        <v>0</v>
      </c>
    </row>
    <row r="34" spans="1:13" ht="15" thickBot="1">
      <c r="J34" s="4"/>
      <c r="K34" t="str">
        <f>IF(AND(G31="",G32=""),"",IF(G31="",H31,H32))</f>
        <v>2H</v>
      </c>
      <c r="L34" s="14" t="e">
        <f>IF(K34&lt;&gt;"",VLOOKUP(K34,$A$1:$C$16,3,0),"")</f>
        <v>#N/A</v>
      </c>
      <c r="M34">
        <f>IF(ISNA(L34),0,IF(J34&lt;&gt;"",MAX(M5:M30)+1,MAX(M5:M30)+2))</f>
        <v>0</v>
      </c>
    </row>
    <row r="35" spans="1:13" ht="15" thickBot="1"/>
    <row r="36" spans="1:13">
      <c r="A36" t="s">
        <v>132</v>
      </c>
      <c r="B36" s="4"/>
      <c r="C36" s="13" t="str">
        <f>VLOOKUP(A36,'&lt;1000 - poules'!$D$2:$E$33,2,0)</f>
        <v>CAMPOY Clara</v>
      </c>
      <c r="D36" s="4"/>
      <c r="E36" t="str">
        <f>IF(AND(B36="",B37=""),"",IF(B36&lt;&gt;"",A36,A37))</f>
        <v/>
      </c>
      <c r="F36" s="13" t="str">
        <f>IF(E36&lt;&gt;"",VLOOKUP(E36,$A$36:$C$51,3,0),"")</f>
        <v/>
      </c>
    </row>
    <row r="37" spans="1:13" ht="15" thickBot="1">
      <c r="A37" t="s">
        <v>217</v>
      </c>
      <c r="B37" s="4"/>
      <c r="C37" s="14" t="e">
        <f>VLOOKUP(A37,'&lt;1000 - poules'!$D$2:$E$33,2,0)</f>
        <v>#N/A</v>
      </c>
      <c r="D37" s="4"/>
      <c r="E37" t="str">
        <f>IF(AND(B38="",B39=""),"",IF(B38&lt;&gt;"",A38,A39))</f>
        <v/>
      </c>
      <c r="F37" s="14" t="str">
        <f>IF(E37&lt;&gt;"",VLOOKUP(E37,$A$36:$C$51,3,0),"")</f>
        <v/>
      </c>
    </row>
    <row r="38" spans="1:13">
      <c r="A38" t="s">
        <v>211</v>
      </c>
      <c r="B38" s="4"/>
      <c r="C38" s="13" t="e">
        <f>VLOOKUP(A38,'&lt;1000 - poules'!$D$2:$E$33,2,0)</f>
        <v>#N/A</v>
      </c>
      <c r="G38" s="4"/>
      <c r="H38" t="str">
        <f>IF(AND(D36="",D37=""),"",IF(D36&lt;&gt;"",E36,E37))</f>
        <v/>
      </c>
      <c r="I38" s="13" t="str">
        <f>IF(H38&lt;&gt;"",VLOOKUP(H38,$A$36:$C$51,3,0),"")</f>
        <v/>
      </c>
    </row>
    <row r="39" spans="1:13" ht="15" thickBot="1">
      <c r="A39" t="s">
        <v>218</v>
      </c>
      <c r="B39" s="4"/>
      <c r="C39" s="14" t="e">
        <f>VLOOKUP(A39,'&lt;1000 - poules'!$D$2:$E$33,2,0)</f>
        <v>#N/A</v>
      </c>
      <c r="G39" s="4"/>
      <c r="H39" t="str">
        <f>IF(AND(D40="",D41=""),"",IF(D40&lt;&gt;"",E40,E41))</f>
        <v/>
      </c>
      <c r="I39" s="14" t="str">
        <f>IF(H39&lt;&gt;"",VLOOKUP(H39,$A$36:$C$51,3,0),"")</f>
        <v/>
      </c>
    </row>
    <row r="40" spans="1:13">
      <c r="A40" t="s">
        <v>131</v>
      </c>
      <c r="B40" s="4"/>
      <c r="C40" s="13" t="str">
        <f>VLOOKUP(A40,'&lt;1000 - poules'!$D$2:$E$33,2,0)</f>
        <v>BANCO Evelyne</v>
      </c>
      <c r="D40" s="4"/>
      <c r="E40" t="str">
        <f>IF(AND(B40="",B41=""),"",IF(B40&lt;&gt;"",A40,A41))</f>
        <v/>
      </c>
      <c r="F40" s="13" t="str">
        <f>IF(E40&lt;&gt;"",VLOOKUP(E40,$A$36:$C$51,3,0),"")</f>
        <v/>
      </c>
      <c r="J40" s="4">
        <v>1</v>
      </c>
      <c r="K40" t="str">
        <f>IF(AND(G38="",G39=""),"",IF(G38&lt;&gt;"",H38,H39))</f>
        <v/>
      </c>
      <c r="L40" s="13" t="str">
        <f>IF(K40&lt;&gt;"",VLOOKUP(K40,$A$36:$C$51,3,0),"")</f>
        <v/>
      </c>
      <c r="M40">
        <f>IF(ISNA(L40),0,IF(J40&lt;&gt;"",MAX(M$5:M34)+1,MAX(M$5:M34)+2))</f>
        <v>15</v>
      </c>
    </row>
    <row r="41" spans="1:13" ht="15" thickBot="1">
      <c r="A41" t="s">
        <v>219</v>
      </c>
      <c r="B41" s="4"/>
      <c r="C41" s="14" t="e">
        <f>VLOOKUP(A41,'&lt;1000 - poules'!$D$2:$E$33,2,0)</f>
        <v>#N/A</v>
      </c>
      <c r="D41" s="4"/>
      <c r="E41" t="str">
        <f>IF(AND(B42="",B43=""),"",IF(B42&lt;&gt;"",A42,A43))</f>
        <v/>
      </c>
      <c r="F41" s="14" t="str">
        <f>IF(E41&lt;&gt;"",VLOOKUP(E41,$A$36:$C$51,3,0),"")</f>
        <v/>
      </c>
      <c r="J41" s="4"/>
      <c r="K41" t="str">
        <f>IF(AND(G42="",G43=""),"",IF(G42&lt;&gt;"",H42,H43))</f>
        <v/>
      </c>
      <c r="L41" s="14" t="str">
        <f>IF(K41&lt;&gt;"",VLOOKUP(K41,$A$36:$C$51,3,0),"")</f>
        <v/>
      </c>
      <c r="M41">
        <f>IF(ISNA(L41),0,IF(J41&lt;&gt;"",MAX(M$5:M34)+1,MAX(M$5:M34)+2))</f>
        <v>16</v>
      </c>
    </row>
    <row r="42" spans="1:13">
      <c r="A42" t="s">
        <v>212</v>
      </c>
      <c r="B42" s="4"/>
      <c r="C42" s="13" t="str">
        <f>VLOOKUP(A42,'&lt;1000 - poules'!$D$2:$E$33,2,0)</f>
        <v>PERRON Ushane</v>
      </c>
      <c r="G42" s="4"/>
      <c r="H42" t="str">
        <f>IF(AND(D44="",D45=""),"",IF(D44&lt;&gt;"",E44,E45))</f>
        <v/>
      </c>
      <c r="I42" s="13" t="str">
        <f>IF(H42&lt;&gt;"",VLOOKUP(H42,$A$36:$C$51,3,0),"")</f>
        <v/>
      </c>
    </row>
    <row r="43" spans="1:13" ht="15" thickBot="1">
      <c r="A43" t="s">
        <v>220</v>
      </c>
      <c r="B43" s="4"/>
      <c r="C43" s="14" t="e">
        <f>VLOOKUP(A43,'&lt;1000 - poules'!$D$2:$E$33,2,0)</f>
        <v>#N/A</v>
      </c>
      <c r="G43" s="4"/>
      <c r="H43" t="str">
        <f>IF(AND(D48="",D49=""),"",IF(D48&lt;&gt;"",E48,E49))</f>
        <v/>
      </c>
      <c r="I43" s="14" t="str">
        <f>IF(H43&lt;&gt;"",VLOOKUP(H43,$A$36:$C$51,3,0),"")</f>
        <v/>
      </c>
    </row>
    <row r="44" spans="1:13">
      <c r="A44" t="s">
        <v>213</v>
      </c>
      <c r="B44" s="4"/>
      <c r="C44" s="13" t="str">
        <f>VLOOKUP(A44,'&lt;1000 - poules'!$D$2:$E$33,2,0)</f>
        <v>PERRON Kian</v>
      </c>
      <c r="D44" s="4"/>
      <c r="E44" t="str">
        <f>IF(AND(B44="",B45=""),"",IF(B44&lt;&gt;"",A44,A45))</f>
        <v/>
      </c>
      <c r="F44" s="13" t="str">
        <f>IF(E44&lt;&gt;"",VLOOKUP(E44,$A$36:$C$51,3,0),"")</f>
        <v/>
      </c>
      <c r="J44" s="4">
        <v>1</v>
      </c>
      <c r="K44" t="str">
        <f>IF(AND(G38="",G39=""),"",IF(G38="",H38,H39))</f>
        <v/>
      </c>
      <c r="L44" s="13" t="str">
        <f>IF(K44&lt;&gt;"",VLOOKUP(K44,$A$36:$C$51,3,0),"")</f>
        <v/>
      </c>
      <c r="M44">
        <f>IF(ISNA(L44),0,IF(J44&lt;&gt;"",MAX(M$5:M41)+1,MAX(M$5:M41)+2))</f>
        <v>17</v>
      </c>
    </row>
    <row r="45" spans="1:13" ht="15" thickBot="1">
      <c r="A45" t="s">
        <v>221</v>
      </c>
      <c r="B45" s="4"/>
      <c r="C45" s="14" t="e">
        <f>VLOOKUP(A45,'&lt;1000 - poules'!$D$2:$E$33,2,0)</f>
        <v>#N/A</v>
      </c>
      <c r="D45" s="4"/>
      <c r="E45" t="str">
        <f>IF(AND(B46="",B47=""),"",IF(B46&lt;&gt;"",A46,A47))</f>
        <v/>
      </c>
      <c r="F45" s="14" t="str">
        <f>IF(E45&lt;&gt;"",VLOOKUP(E45,$A$36:$C$51,3,0),"")</f>
        <v/>
      </c>
      <c r="J45" s="4"/>
      <c r="K45" t="str">
        <f>IF(AND(G42="",G43=""),"",IF(G42="",H42,H43))</f>
        <v/>
      </c>
      <c r="L45" s="14" t="str">
        <f>IF(K45&lt;&gt;"",VLOOKUP(K45,$A$36:$C$51,3,0),"")</f>
        <v/>
      </c>
      <c r="M45">
        <f>IF(ISNA(L45),0,IF(J45&lt;&gt;"",MAX(M$5:M41)+1,MAX(M$5:M41)+2))</f>
        <v>18</v>
      </c>
    </row>
    <row r="46" spans="1:13">
      <c r="A46" t="s">
        <v>214</v>
      </c>
      <c r="B46" s="4"/>
      <c r="C46" s="13" t="str">
        <f>VLOOKUP(A46,'&lt;1000 - poules'!$D$2:$E$33,2,0)</f>
        <v>GUIARD Didier</v>
      </c>
      <c r="G46" s="4"/>
      <c r="H46" t="str">
        <f>IF(AND(D36="",D37=""),"",IF(D36="",E36,E37))</f>
        <v/>
      </c>
      <c r="I46" s="13" t="str">
        <f>IF(H46&lt;&gt;"",VLOOKUP(H46,$A$36:$C$51,3,0),"")</f>
        <v/>
      </c>
    </row>
    <row r="47" spans="1:13" ht="15" thickBot="1">
      <c r="A47" t="s">
        <v>222</v>
      </c>
      <c r="B47" s="4"/>
      <c r="C47" s="14" t="e">
        <f>VLOOKUP(A47,'&lt;1000 - poules'!$D$2:$E$33,2,0)</f>
        <v>#N/A</v>
      </c>
      <c r="G47" s="4"/>
      <c r="H47" t="str">
        <f>IF(AND(D40="",D41=""),"",IF(D40="",E40,E41))</f>
        <v/>
      </c>
      <c r="I47" s="14" t="str">
        <f>IF(H47&lt;&gt;"",VLOOKUP(H47,$A$36:$C$51,3,0),"")</f>
        <v/>
      </c>
    </row>
    <row r="48" spans="1:13">
      <c r="A48" t="s">
        <v>215</v>
      </c>
      <c r="B48" s="4"/>
      <c r="C48" s="13" t="e">
        <f>VLOOKUP(A48,'&lt;1000 - poules'!$D$2:$E$33,2,0)</f>
        <v>#N/A</v>
      </c>
      <c r="D48" s="4"/>
      <c r="E48" t="str">
        <f>IF(AND(B48="",B49=""),"",IF(B48&lt;&gt;"",A48,A49))</f>
        <v/>
      </c>
      <c r="F48" s="13" t="str">
        <f>IF(E48&lt;&gt;"",VLOOKUP(E48,$A$36:$C$51,3,0),"")</f>
        <v/>
      </c>
      <c r="J48" s="4"/>
      <c r="K48" t="str">
        <f>IF(AND(G46="",G47=""),"",IF(G46&lt;&gt;"",H46,H47))</f>
        <v/>
      </c>
      <c r="L48" s="13" t="str">
        <f>IF(K48&lt;&gt;"",VLOOKUP(K48,$A$36:$C$51,3,0),"")</f>
        <v/>
      </c>
      <c r="M48">
        <f>IF(ISNA(L48),0,IF(J48&lt;&gt;"",MAX(M$5:M45)+1,MAX(M$5:M45)+2))</f>
        <v>20</v>
      </c>
    </row>
    <row r="49" spans="1:13" ht="15" thickBot="1">
      <c r="A49" t="s">
        <v>223</v>
      </c>
      <c r="B49" s="4"/>
      <c r="C49" s="14" t="e">
        <f>VLOOKUP(A49,'&lt;1000 - poules'!$D$2:$E$33,2,0)</f>
        <v>#N/A</v>
      </c>
      <c r="D49" s="4"/>
      <c r="E49" t="str">
        <f>IF(AND(B50="",B51=""),"",IF(B50&lt;&gt;"",A50,A51))</f>
        <v/>
      </c>
      <c r="F49" s="14" t="str">
        <f>IF(E49&lt;&gt;"",VLOOKUP(E49,$A$36:$C$51,3,0),"")</f>
        <v/>
      </c>
      <c r="J49" s="4"/>
      <c r="K49" t="str">
        <f>IF(AND(G50="",G51=""),"",IF(G50&lt;&gt;"",H50,H51))</f>
        <v/>
      </c>
      <c r="L49" s="14" t="str">
        <f>IF(K49&lt;&gt;"",VLOOKUP(K49,$A$36:$C$51,3,0),"")</f>
        <v/>
      </c>
      <c r="M49">
        <f>IF(ISNA(L49),0,IF(J49&lt;&gt;"",MAX(M$5:M45)+1,MAX(M$5:M45)+2))</f>
        <v>20</v>
      </c>
    </row>
    <row r="50" spans="1:13">
      <c r="A50" t="s">
        <v>216</v>
      </c>
      <c r="B50" s="4"/>
      <c r="C50" s="13" t="str">
        <f>VLOOKUP(A50,'&lt;1000 - poules'!$D$2:$E$33,2,0)</f>
        <v>ANGLADE Theo</v>
      </c>
      <c r="G50" s="4"/>
      <c r="H50" t="str">
        <f>IF(AND(D44="",D45=""),"",IF(D44="",E44,E45))</f>
        <v/>
      </c>
      <c r="I50" s="13" t="str">
        <f>IF(H50&lt;&gt;"",VLOOKUP(H50,$A$36:$C$51,3,0),"")</f>
        <v/>
      </c>
    </row>
    <row r="51" spans="1:13" ht="15" thickBot="1">
      <c r="A51" t="s">
        <v>224</v>
      </c>
      <c r="B51" s="4"/>
      <c r="C51" s="14" t="e">
        <f>VLOOKUP(A51,'&lt;1000 - poules'!$D$2:$E$33,2,0)</f>
        <v>#N/A</v>
      </c>
      <c r="G51" s="4"/>
      <c r="H51" t="str">
        <f>IF(AND(D48="",D49=""),"",IF(D48="",E48,E49))</f>
        <v/>
      </c>
      <c r="I51" s="14" t="str">
        <f>IF(H51&lt;&gt;"",VLOOKUP(H51,$A$36:$C$51,3,0),"")</f>
        <v/>
      </c>
    </row>
    <row r="52" spans="1:13">
      <c r="D52" s="4"/>
      <c r="E52" t="str">
        <f>IF(AND(B36="",B37=""),"",IF(B36="",A36,A37))</f>
        <v/>
      </c>
      <c r="F52" s="13" t="str">
        <f>IF(E52&lt;&gt;"",VLOOKUP(E52,$A$36:$C$51,3,0),"")</f>
        <v/>
      </c>
      <c r="J52" s="4"/>
      <c r="K52" t="str">
        <f>IF(AND(G46="",G47=""),"",IF(G46="",H46,H47))</f>
        <v/>
      </c>
      <c r="L52" s="13" t="str">
        <f>IF(K52&lt;&gt;"",VLOOKUP(K52,$A$36:$C$51,3,0),"")</f>
        <v/>
      </c>
      <c r="M52">
        <f>IF(ISNA(L52),0,IF(J52&lt;&gt;"",MAX(M$5:M49)+1,MAX(M$5:M49)+2))</f>
        <v>22</v>
      </c>
    </row>
    <row r="53" spans="1:13" ht="15" thickBot="1">
      <c r="D53" s="4"/>
      <c r="E53" t="str">
        <f>IF(AND(B38="",B39=""),"",IF(B38="",A38,A39))</f>
        <v/>
      </c>
      <c r="F53" s="14" t="str">
        <f>IF(E53&lt;&gt;"",VLOOKUP(E53,$A$36:$C$51,3,0),"")</f>
        <v/>
      </c>
      <c r="J53" s="4"/>
      <c r="K53" t="str">
        <f>IF(AND(G50="",G51=""),"",IF(G50="",H50,H51))</f>
        <v/>
      </c>
      <c r="L53" s="14" t="str">
        <f>IF(K53&lt;&gt;"",VLOOKUP(K53,$A$36:$C$51,3,0),"")</f>
        <v/>
      </c>
      <c r="M53">
        <f>IF(ISNA(L53),0,IF(J53&lt;&gt;"",MAX(M$5:M49)+1,MAX(M$5:M49)+2))</f>
        <v>22</v>
      </c>
    </row>
    <row r="54" spans="1:13">
      <c r="G54" s="4"/>
      <c r="H54" t="str">
        <f>IF(AND(D52="",D53=""),"",IF(D52&lt;&gt;"",E52,E53))</f>
        <v/>
      </c>
      <c r="I54" s="13" t="str">
        <f>IF(H54&lt;&gt;"",VLOOKUP(H54,$A$36:$C$51,3,0),"")</f>
        <v/>
      </c>
    </row>
    <row r="55" spans="1:13" ht="15" thickBot="1">
      <c r="G55" s="4"/>
      <c r="H55" t="str">
        <f>IF(AND(D56="",D57=""),"",IF(D56&lt;&gt;"",E56,E57))</f>
        <v/>
      </c>
      <c r="I55" s="14" t="str">
        <f>IF(H55&lt;&gt;"",VLOOKUP(H55,$A$36:$C$51,3,0),"")</f>
        <v/>
      </c>
    </row>
    <row r="56" spans="1:13">
      <c r="D56" s="4"/>
      <c r="E56" t="str">
        <f>IF(AND(B40="",B41=""),"",IF(B40="",A40,A41))</f>
        <v/>
      </c>
      <c r="F56" s="13" t="str">
        <f>IF(E56&lt;&gt;"",VLOOKUP(E56,$A$36:$C$51,3,0),"")</f>
        <v/>
      </c>
      <c r="J56" s="4"/>
      <c r="K56" t="str">
        <f>IF(AND(G54="",G55=""),"",IF(G54&lt;&gt;"",H54,H55))</f>
        <v/>
      </c>
      <c r="L56" s="13" t="str">
        <f>IF(K56&lt;&gt;"",VLOOKUP(K56,$A$36:$C$51,3,0),"")</f>
        <v/>
      </c>
      <c r="M56">
        <f>IF(ISNA(L56),0,IF(J56&lt;&gt;"",MAX(M$5:M53)+1,MAX(M$5:M53)+2))</f>
        <v>24</v>
      </c>
    </row>
    <row r="57" spans="1:13" ht="15" thickBot="1">
      <c r="D57" s="4"/>
      <c r="E57" t="str">
        <f>IF(AND(B42="",B43=""),"",IF(B42="",A42,A43))</f>
        <v/>
      </c>
      <c r="F57" s="14" t="str">
        <f>IF(E57&lt;&gt;"",VLOOKUP(E57,$A$36:$C$51,3,0),"")</f>
        <v/>
      </c>
      <c r="J57" s="4"/>
      <c r="K57" t="str">
        <f>IF(AND(G58="",G59=""),"",IF(G58&lt;&gt;"",H58,H59))</f>
        <v/>
      </c>
      <c r="L57" s="14" t="str">
        <f>IF(K57&lt;&gt;"",VLOOKUP(K57,$A$36:$C$51,3,0),"")</f>
        <v/>
      </c>
      <c r="M57">
        <f>IF(ISNA(L57),0,IF(J57&lt;&gt;"",MAX(M$5:M53)+1,MAX(M$5:M53)+2))</f>
        <v>24</v>
      </c>
    </row>
    <row r="58" spans="1:13">
      <c r="G58" s="4"/>
      <c r="H58" t="str">
        <f>IF(AND(D60="",D61=""),"",IF(D60&lt;&gt;"",E60,E61))</f>
        <v/>
      </c>
      <c r="I58" s="13" t="str">
        <f>IF(H58&lt;&gt;"",VLOOKUP(H58,$A$36:$C$51,3,0),"")</f>
        <v/>
      </c>
    </row>
    <row r="59" spans="1:13" ht="15" thickBot="1">
      <c r="G59" s="4"/>
      <c r="H59" t="str">
        <f>IF(AND(D64="",D65=""),"",IF(D64&lt;&gt;"",E64,E65))</f>
        <v/>
      </c>
      <c r="I59" s="14" t="str">
        <f>IF(H59&lt;&gt;"",VLOOKUP(H59,$A$36:$C$51,3,0),"")</f>
        <v/>
      </c>
    </row>
    <row r="60" spans="1:13">
      <c r="D60" s="4"/>
      <c r="E60" t="str">
        <f>IF(AND(B44="",B45=""),"",IF(B44="",A44,A45))</f>
        <v/>
      </c>
      <c r="F60" s="13" t="str">
        <f>IF(E60&lt;&gt;"",VLOOKUP(E60,$A$36:$C$51,3,0),"")</f>
        <v/>
      </c>
      <c r="J60" s="4"/>
      <c r="K60" t="str">
        <f>IF(AND(G54="",G55=""),"",IF(G54="",H54,H55))</f>
        <v/>
      </c>
      <c r="L60" s="13" t="str">
        <f>IF(K60&lt;&gt;"",VLOOKUP(K60,$A$36:$C$51,3,0),"")</f>
        <v/>
      </c>
      <c r="M60">
        <f>IF(ISNA(L60),0,IF(J60&lt;&gt;"",MAX(M$5:M57)+1,MAX(M$5:M57)+2))</f>
        <v>26</v>
      </c>
    </row>
    <row r="61" spans="1:13" ht="15" thickBot="1">
      <c r="D61" s="4"/>
      <c r="E61" t="str">
        <f>IF(AND(B46="",B47=""),"",IF(B46="",A46,A47))</f>
        <v/>
      </c>
      <c r="F61" s="14" t="str">
        <f>IF(E61&lt;&gt;"",VLOOKUP(E61,$A$36:$C$51,3,0),"")</f>
        <v/>
      </c>
      <c r="J61" s="4"/>
      <c r="K61" t="str">
        <f>IF(AND(G58="",G59=""),"",IF(G58="",H58,H59))</f>
        <v/>
      </c>
      <c r="L61" s="14" t="str">
        <f>IF(K61&lt;&gt;"",VLOOKUP(K61,$A$36:$C$51,3,0),"")</f>
        <v/>
      </c>
      <c r="M61">
        <f>IF(ISNA(L61),0,IF(J61&lt;&gt;"",MAX(M$5:M57)+1,MAX(M$5:M57)+2))</f>
        <v>26</v>
      </c>
    </row>
    <row r="62" spans="1:13">
      <c r="G62" s="4"/>
      <c r="H62" t="str">
        <f>IF(AND(D52="",D53=""),"",IF(D52="",E52,E53))</f>
        <v/>
      </c>
      <c r="I62" s="13" t="str">
        <f>IF(H62&lt;&gt;"",VLOOKUP(H62,$A$36:$C$51,3,0),"")</f>
        <v/>
      </c>
    </row>
    <row r="63" spans="1:13" ht="15" thickBot="1">
      <c r="G63" s="4"/>
      <c r="H63" t="str">
        <f>IF(AND(D56="",D57=""),"",IF(D56="",E56,E57))</f>
        <v/>
      </c>
      <c r="I63" s="14" t="str">
        <f>IF(H63&lt;&gt;"",VLOOKUP(H63,$A$36:$C$51,3,0),"")</f>
        <v/>
      </c>
    </row>
    <row r="64" spans="1:13">
      <c r="D64" s="4"/>
      <c r="E64" t="str">
        <f>IF(AND(B48="",B49=""),"",IF(B48="",A48,A49))</f>
        <v/>
      </c>
      <c r="F64" s="13" t="str">
        <f>IF(E64&lt;&gt;"",VLOOKUP(E64,$A$36:$C$51,3,0),"")</f>
        <v/>
      </c>
      <c r="J64" s="4"/>
      <c r="K64" t="str">
        <f>IF(AND(G62="",G63=""),"",IF(G62&lt;&gt;"",H62,H63))</f>
        <v/>
      </c>
      <c r="L64" s="13" t="str">
        <f>IF(K64&lt;&gt;"",VLOOKUP(K64,$A$36:$C$51,3,0),"")</f>
        <v/>
      </c>
      <c r="M64">
        <f>IF(ISNA(L64),0,IF(J64&lt;&gt;"",MAX(M$5:M61)+1,MAX(M$5:M61)+2))</f>
        <v>28</v>
      </c>
    </row>
    <row r="65" spans="4:13" ht="15" thickBot="1">
      <c r="D65" s="4"/>
      <c r="E65" t="str">
        <f>IF(AND(B50="",B51=""),"",IF(B50="",A50,A51))</f>
        <v/>
      </c>
      <c r="F65" s="14" t="str">
        <f>IF(E65&lt;&gt;"",VLOOKUP(E65,$A$36:$C$51,3,0),"")</f>
        <v/>
      </c>
      <c r="J65" s="4"/>
      <c r="K65" t="str">
        <f>IF(AND(G66="",G67=""),"",IF(G66&lt;&gt;"",H66,H67))</f>
        <v/>
      </c>
      <c r="L65" s="14" t="str">
        <f>IF(K65&lt;&gt;"",VLOOKUP(K65,$A$36:$C$51,3,0),"")</f>
        <v/>
      </c>
      <c r="M65">
        <f>IF(ISNA(L65),0,IF(J65&lt;&gt;"",MAX(M$5:M61)+1,MAX(M$5:M61)+2))</f>
        <v>28</v>
      </c>
    </row>
    <row r="66" spans="4:13">
      <c r="G66" s="4"/>
      <c r="H66" t="str">
        <f>IF(AND(D60="",D61=""),"",IF(D60="",E60,E61))</f>
        <v/>
      </c>
      <c r="I66" s="13" t="str">
        <f>IF(H66&lt;&gt;"",VLOOKUP(H66,$A$36:$C$51,3,0),"")</f>
        <v/>
      </c>
    </row>
    <row r="67" spans="4:13" ht="15" thickBot="1">
      <c r="G67" s="4"/>
      <c r="H67" t="str">
        <f>IF(AND(D64="",D65=""),"",IF(D64="",E64,E65))</f>
        <v/>
      </c>
      <c r="I67" s="14" t="str">
        <f>IF(H67&lt;&gt;"",VLOOKUP(H67,$A$36:$C$51,3,0),"")</f>
        <v/>
      </c>
    </row>
    <row r="68" spans="4:13">
      <c r="J68" s="4"/>
      <c r="K68" t="str">
        <f>IF(AND(G62="",G63=""),"",IF(G62="",H62,H63))</f>
        <v/>
      </c>
      <c r="L68" s="13" t="str">
        <f>IF(K68&lt;&gt;"",VLOOKUP(K68,$A$36:$C$51,3,0),"")</f>
        <v/>
      </c>
      <c r="M68">
        <f>IF(ISNA(L68),0,IF(J68&lt;&gt;"",MAX(M$5:M65)+1,MAX(M$5:M65)+2))</f>
        <v>30</v>
      </c>
    </row>
    <row r="69" spans="4:13" ht="15" thickBot="1">
      <c r="J69" s="4"/>
      <c r="K69" t="str">
        <f>IF(AND(G66="",G67=""),"",IF(G66="",H66,H67))</f>
        <v/>
      </c>
      <c r="L69" s="14" t="str">
        <f>IF(K69&lt;&gt;"",VLOOKUP(K69,$A$36:$C$51,3,0),"")</f>
        <v/>
      </c>
      <c r="M69">
        <f>IF(ISNA(L69),0,IF(J69&lt;&gt;"",MAX(M$5:M65)+1,MAX(M$5:M65)+2))</f>
        <v>30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K5" sqref="K5:L69"/>
    </sheetView>
  </sheetViews>
  <sheetFormatPr baseColWidth="10" defaultRowHeight="14.25"/>
  <cols>
    <col min="1" max="1" width="6.875" customWidth="1"/>
    <col min="2" max="2" width="3.25" customWidth="1"/>
    <col min="3" max="3" width="19.125" customWidth="1"/>
    <col min="4" max="4" width="3.25" customWidth="1"/>
    <col min="5" max="5" width="5" customWidth="1"/>
    <col min="6" max="6" width="19.375" customWidth="1"/>
    <col min="7" max="7" width="3.25" customWidth="1"/>
    <col min="8" max="8" width="4.625" customWidth="1"/>
    <col min="9" max="9" width="19.125" customWidth="1"/>
    <col min="10" max="10" width="3.25" customWidth="1"/>
    <col min="11" max="11" width="4.5" customWidth="1"/>
    <col min="12" max="12" width="17.125" customWidth="1"/>
  </cols>
  <sheetData>
    <row r="1" spans="1:13">
      <c r="A1" t="s">
        <v>81</v>
      </c>
      <c r="B1" s="4">
        <v>1</v>
      </c>
      <c r="C1" s="13" t="str">
        <f>VLOOKUP(A1,'&gt;1000 - poules'!$D$2:$E$33,2,0)</f>
        <v>CHAPIRON adrien</v>
      </c>
      <c r="D1" s="4">
        <v>1</v>
      </c>
      <c r="E1" t="str">
        <f>IF(AND(B1="",B2=""),"",IF(B1&lt;&gt;"",A1,A2))</f>
        <v>1A</v>
      </c>
      <c r="F1" s="13" t="str">
        <f>IF(E1&lt;&gt;"",VLOOKUP(E1,$A$1:$C$16,3,0),"")</f>
        <v>CHAPIRON adrien</v>
      </c>
    </row>
    <row r="2" spans="1:13" ht="15" thickBot="1">
      <c r="A2" t="s">
        <v>98</v>
      </c>
      <c r="B2" s="4"/>
      <c r="C2" s="14" t="str">
        <f>VLOOKUP(A2,'&gt;1000 - poules'!$D$2:$E$33,2,0)</f>
        <v>MAURIN Adrien</v>
      </c>
      <c r="D2" s="4"/>
      <c r="E2" t="str">
        <f>IF(AND(B3="",B4=""),"",IF(B3&lt;&gt;"",A3,A4))</f>
        <v>1H</v>
      </c>
      <c r="F2" s="14" t="str">
        <f>IF(E2&lt;&gt;"",VLOOKUP(E2,$A$1:$C$16,3,0),"")</f>
        <v>BOUVIER Jérôme</v>
      </c>
    </row>
    <row r="3" spans="1:13">
      <c r="A3" t="s">
        <v>99</v>
      </c>
      <c r="B3" s="4">
        <v>1</v>
      </c>
      <c r="C3" s="13" t="str">
        <f>VLOOKUP(A3,'&gt;1000 - poules'!$D$2:$E$33,2,0)</f>
        <v>BOUVIER Jérôme</v>
      </c>
      <c r="G3" s="4">
        <v>1</v>
      </c>
      <c r="H3" t="str">
        <f>IF(AND(D1="",D2=""),"",IF(D1&lt;&gt;"",E1,E2))</f>
        <v>1A</v>
      </c>
      <c r="I3" s="13" t="str">
        <f>IF(H3&lt;&gt;"",VLOOKUP(H3,$A$1:$C$16,3,0),"")</f>
        <v>CHAPIRON adrien</v>
      </c>
    </row>
    <row r="4" spans="1:13" ht="15" thickBot="1">
      <c r="A4" t="s">
        <v>100</v>
      </c>
      <c r="B4" s="4"/>
      <c r="C4" s="14" t="str">
        <f>VLOOKUP(A4,'&gt;1000 - poules'!$D$2:$E$33,2,0)</f>
        <v>MARCENAC Franck</v>
      </c>
      <c r="G4" s="4"/>
      <c r="H4" t="str">
        <f>IF(AND(D5="",D6=""),"",IF(D5&lt;&gt;"",E5,E6))</f>
        <v>1D</v>
      </c>
      <c r="I4" s="14" t="str">
        <f>IF(H4&lt;&gt;"",VLOOKUP(H4,$A$1:$C$16,3,0),"")</f>
        <v>BARBU Sylvain</v>
      </c>
    </row>
    <row r="5" spans="1:13">
      <c r="A5" t="s">
        <v>101</v>
      </c>
      <c r="B5" s="4"/>
      <c r="C5" s="13" t="str">
        <f>VLOOKUP(A5,'&gt;1000 - poules'!$D$2:$E$33,2,0)</f>
        <v>LARSON Frank</v>
      </c>
      <c r="D5" s="4"/>
      <c r="E5" t="str">
        <f>IF(AND(B5="",B6=""),"",IF(B5&lt;&gt;"",A5,A6))</f>
        <v>2F</v>
      </c>
      <c r="F5" s="13" t="str">
        <f>IF(E5&lt;&gt;"",VLOOKUP(E5,$A$1:$C$16,3,0),"")</f>
        <v>LINARD Laurent</v>
      </c>
      <c r="J5" s="4">
        <v>1</v>
      </c>
      <c r="K5" t="str">
        <f>IF(AND(G3="",G4=""),"",IF(G3&lt;&gt;"",H3,H4))</f>
        <v>1A</v>
      </c>
      <c r="L5" s="13" t="str">
        <f>IF(K5&lt;&gt;"",VLOOKUP(K5,$A$1:$C$16,3,0),"")</f>
        <v>CHAPIRON adrien</v>
      </c>
      <c r="M5">
        <f>IF(ISNA(L5),0,IF(J5&lt;&gt;"",1,2))</f>
        <v>1</v>
      </c>
    </row>
    <row r="6" spans="1:13" ht="15" thickBot="1">
      <c r="A6" t="s">
        <v>102</v>
      </c>
      <c r="B6" s="4">
        <v>1</v>
      </c>
      <c r="C6" s="14" t="str">
        <f>VLOOKUP(A6,'&gt;1000 - poules'!$D$2:$E$33,2,0)</f>
        <v>LINARD Laurent</v>
      </c>
      <c r="D6" s="4">
        <v>1</v>
      </c>
      <c r="E6" t="str">
        <f>IF(AND(B7="",B8=""),"",IF(B7&lt;&gt;"",A7,A8))</f>
        <v>1D</v>
      </c>
      <c r="F6" s="14" t="str">
        <f>IF(E6&lt;&gt;"",VLOOKUP(E6,$A$1:$C$16,3,0),"")</f>
        <v>BARBU Sylvain</v>
      </c>
      <c r="J6" s="4"/>
      <c r="K6" t="str">
        <f>IF(AND(G7="",G8=""),"",IF(G7&lt;&gt;"",H7,H8))</f>
        <v>1C</v>
      </c>
      <c r="L6" s="14" t="str">
        <f>IF(K6&lt;&gt;"",VLOOKUP(K6,$A$1:$C$16,3,0),"")</f>
        <v>TAIB Nicolas</v>
      </c>
      <c r="M6">
        <f>IF(ISNA(L6),0,IF(J6&lt;&gt;"",MAX(M1:M2)+1,MAX(M1:M2)+2))</f>
        <v>2</v>
      </c>
    </row>
    <row r="7" spans="1:13">
      <c r="A7" t="s">
        <v>103</v>
      </c>
      <c r="B7" s="4">
        <v>1</v>
      </c>
      <c r="C7" s="13" t="str">
        <f>VLOOKUP(A7,'&gt;1000 - poules'!$D$2:$E$33,2,0)</f>
        <v>BARBU Sylvain</v>
      </c>
      <c r="G7" s="4">
        <v>1</v>
      </c>
      <c r="H7" t="str">
        <f>IF(AND(D9="",D10=""),"",IF(D9&lt;&gt;"",E9,E10))</f>
        <v>1C</v>
      </c>
      <c r="I7" s="13" t="str">
        <f>IF(H7&lt;&gt;"",VLOOKUP(H7,$A$1:$C$16,3,0),"")</f>
        <v>TAIB Nicolas</v>
      </c>
    </row>
    <row r="8" spans="1:13" ht="15" thickBot="1">
      <c r="A8" t="s">
        <v>104</v>
      </c>
      <c r="B8" s="4"/>
      <c r="C8" s="14" t="str">
        <f>VLOOKUP(A8,'&gt;1000 - poules'!$D$2:$E$33,2,0)</f>
        <v>THEVENIAUD Clement</v>
      </c>
      <c r="G8" s="4"/>
      <c r="H8" t="str">
        <f>IF(AND(D13="",D14=""),"",IF(D13&lt;&gt;"",E13,E14))</f>
        <v>1B</v>
      </c>
      <c r="I8" s="14" t="str">
        <f>IF(H8&lt;&gt;"",VLOOKUP(H8,$A$1:$C$16,3,0),"")</f>
        <v>DUBOURG thibaut</v>
      </c>
    </row>
    <row r="9" spans="1:13">
      <c r="A9" t="s">
        <v>105</v>
      </c>
      <c r="B9" s="4">
        <v>1</v>
      </c>
      <c r="C9" s="13" t="str">
        <f>VLOOKUP(A9,'&gt;1000 - poules'!$D$2:$E$33,2,0)</f>
        <v>TAIB Nicolas</v>
      </c>
      <c r="D9" s="4">
        <v>1</v>
      </c>
      <c r="E9" t="str">
        <f>IF(AND(B9="",B10=""),"",IF(B9&lt;&gt;"",A9,A10))</f>
        <v>1C</v>
      </c>
      <c r="F9" s="13" t="str">
        <f>IF(E9&lt;&gt;"",VLOOKUP(E9,$A$1:$C$16,3,0),"")</f>
        <v>TAIB Nicolas</v>
      </c>
      <c r="J9" s="4">
        <v>1</v>
      </c>
      <c r="K9" t="str">
        <f>IF(AND(G3="",G4=""),"",IF(G3="",H3,H4))</f>
        <v>1D</v>
      </c>
      <c r="L9" s="13" t="str">
        <f>IF(K9&lt;&gt;"",VLOOKUP(K9,$A$1:$C$16,3,0),"")</f>
        <v>BARBU Sylvain</v>
      </c>
      <c r="M9">
        <f>IF(ISNA(L9),0,IF(J9&lt;&gt;"",MAX(M5:M6)+1,MAX(M5:M6)+2))</f>
        <v>3</v>
      </c>
    </row>
    <row r="10" spans="1:13" ht="15" thickBot="1">
      <c r="A10" t="s">
        <v>106</v>
      </c>
      <c r="B10" s="4"/>
      <c r="C10" s="14" t="str">
        <f>VLOOKUP(A10,'&gt;1000 - poules'!$D$2:$E$33,2,0)</f>
        <v>NGUYEN Phuong</v>
      </c>
      <c r="D10" s="4"/>
      <c r="E10" t="str">
        <f>IF(AND(B11="",B12=""),"",IF(B11&lt;&gt;"",A11,A12))</f>
        <v>2E</v>
      </c>
      <c r="F10" s="14" t="str">
        <f>IF(E10&lt;&gt;"",VLOOKUP(E10,$A$1:$C$16,3,0),"")</f>
        <v>LECOLLIER Mathis</v>
      </c>
      <c r="J10" s="4"/>
      <c r="K10" t="str">
        <f>IF(AND(G7="",G8=""),"",IF(G7="",H7,H8))</f>
        <v>1B</v>
      </c>
      <c r="L10" s="14" t="str">
        <f>IF(K10&lt;&gt;"",VLOOKUP(K10,$A$1:$C$16,3,0),"")</f>
        <v>DUBOURG thibaut</v>
      </c>
      <c r="M10">
        <f>IF(ISNA(L10),0,IF(J10&lt;&gt;"",MAX(M5:M6)+1,MAX(M5:M6)+2))</f>
        <v>4</v>
      </c>
    </row>
    <row r="11" spans="1:13">
      <c r="A11" t="s">
        <v>107</v>
      </c>
      <c r="B11" s="4"/>
      <c r="C11" s="13" t="str">
        <f>VLOOKUP(A11,'&gt;1000 - poules'!$D$2:$E$33,2,0)</f>
        <v>SALABERT David</v>
      </c>
      <c r="G11" s="4">
        <v>1</v>
      </c>
      <c r="H11" t="str">
        <f>IF(AND(D1="",D2=""),"",IF(D1="",E1,E2))</f>
        <v>1H</v>
      </c>
      <c r="I11" s="13" t="str">
        <f>IF(H11&lt;&gt;"",VLOOKUP(H11,$A$1:$C$16,3,0),"")</f>
        <v>BOUVIER Jérôme</v>
      </c>
    </row>
    <row r="12" spans="1:13" ht="15" thickBot="1">
      <c r="A12" t="s">
        <v>108</v>
      </c>
      <c r="B12" s="4">
        <v>1</v>
      </c>
      <c r="C12" s="14" t="str">
        <f>VLOOKUP(A12,'&gt;1000 - poules'!$D$2:$E$33,2,0)</f>
        <v>LECOLLIER Mathis</v>
      </c>
      <c r="G12" s="4"/>
      <c r="H12" t="str">
        <f>IF(AND(D5="",D6=""),"",IF(D5="",E5,E6))</f>
        <v>2F</v>
      </c>
      <c r="I12" s="14" t="str">
        <f>IF(H12&lt;&gt;"",VLOOKUP(H12,$A$1:$C$16,3,0),"")</f>
        <v>LINARD Laurent</v>
      </c>
    </row>
    <row r="13" spans="1:13">
      <c r="A13" t="s">
        <v>109</v>
      </c>
      <c r="B13" s="4">
        <v>1</v>
      </c>
      <c r="C13" s="13" t="str">
        <f>VLOOKUP(A13,'&gt;1000 - poules'!$D$2:$E$33,2,0)</f>
        <v>LECOURT Sébastien</v>
      </c>
      <c r="D13" s="4"/>
      <c r="E13" t="str">
        <f>IF(AND(B13="",B14=""),"",IF(B13&lt;&gt;"",A13,A14))</f>
        <v>1G</v>
      </c>
      <c r="F13" s="13" t="str">
        <f>IF(E13&lt;&gt;"",VLOOKUP(E13,$A$1:$C$16,3,0),"")</f>
        <v>LECOURT Sébastien</v>
      </c>
      <c r="J13" s="4"/>
      <c r="K13" t="str">
        <f>IF(AND(G11="",G12=""),"",IF(G11&lt;&gt;"",H11,H12))</f>
        <v>1H</v>
      </c>
      <c r="L13" s="13" t="str">
        <f>IF(K13&lt;&gt;"",VLOOKUP(K13,$A$1:$C$16,3,0),"")</f>
        <v>BOUVIER Jérôme</v>
      </c>
      <c r="M13">
        <f>IF(ISNA(L13),0,IF(J13&lt;&gt;"",MAX(M5:M10)+1,MAX(M5:M10)+2))</f>
        <v>6</v>
      </c>
    </row>
    <row r="14" spans="1:13" ht="15" thickBot="1">
      <c r="A14" t="s">
        <v>110</v>
      </c>
      <c r="B14" s="4"/>
      <c r="C14" s="14" t="str">
        <f>VLOOKUP(A14,'&gt;1000 - poules'!$D$2:$E$33,2,0)</f>
        <v>NICHILO Davy</v>
      </c>
      <c r="D14" s="4">
        <v>1</v>
      </c>
      <c r="E14" t="str">
        <f>IF(AND(B15="",B16=""),"",IF(B15&lt;&gt;"",A15,A16))</f>
        <v>1B</v>
      </c>
      <c r="F14" s="14" t="str">
        <f>IF(E14&lt;&gt;"",VLOOKUP(E14,$A$1:$C$16,3,0),"")</f>
        <v>DUBOURG thibaut</v>
      </c>
      <c r="J14" s="4">
        <v>1</v>
      </c>
      <c r="K14" t="str">
        <f>IF(AND(G15="",G16=""),"",IF(G15&lt;&gt;"",H15,H16))</f>
        <v>1G</v>
      </c>
      <c r="L14" s="14" t="str">
        <f>IF(K14&lt;&gt;"",VLOOKUP(K14,$A$1:$C$16,3,0),"")</f>
        <v>LECOURT Sébastien</v>
      </c>
      <c r="M14">
        <f>IF(ISNA(L14),0,IF(J14&lt;&gt;"",MAX(M5:M10)+1,MAX(M5:M10)+2))</f>
        <v>5</v>
      </c>
    </row>
    <row r="15" spans="1:13">
      <c r="A15" t="s">
        <v>111</v>
      </c>
      <c r="B15" s="4">
        <v>1</v>
      </c>
      <c r="C15" s="13" t="str">
        <f>VLOOKUP(A15,'&gt;1000 - poules'!$D$2:$E$33,2,0)</f>
        <v>DUBOURG thibaut</v>
      </c>
      <c r="G15" s="4"/>
      <c r="H15" t="str">
        <f>IF(AND(D9="",D10=""),"",IF(D9="",E9,E10))</f>
        <v>2E</v>
      </c>
      <c r="I15" s="13" t="str">
        <f>IF(H15&lt;&gt;"",VLOOKUP(H15,$A$1:$C$16,3,0),"")</f>
        <v>LECOLLIER Mathis</v>
      </c>
    </row>
    <row r="16" spans="1:13" ht="15" thickBot="1">
      <c r="A16" t="s">
        <v>112</v>
      </c>
      <c r="B16" s="4"/>
      <c r="C16" s="14" t="str">
        <f>VLOOKUP(A16,'&gt;1000 - poules'!$D$2:$E$33,2,0)</f>
        <v>RAYMOND Thierry</v>
      </c>
      <c r="G16" s="4">
        <v>1</v>
      </c>
      <c r="H16" t="str">
        <f>IF(AND(D13="",D14=""),"",IF(D13="",E13,E14))</f>
        <v>1G</v>
      </c>
      <c r="I16" s="14" t="str">
        <f>IF(H16&lt;&gt;"",VLOOKUP(H16,$A$1:$C$16,3,0),"")</f>
        <v>LECOURT Sébastien</v>
      </c>
    </row>
    <row r="17" spans="4:13">
      <c r="D17" s="4"/>
      <c r="E17" t="str">
        <f>IF(AND(B1="",B2=""),"",IF(B1="",A1,A2))</f>
        <v>2B</v>
      </c>
      <c r="F17" s="13" t="str">
        <f>IF(E17&lt;&gt;"",VLOOKUP(E17,$A$1:$C$16,3,0),"")</f>
        <v>MAURIN Adrien</v>
      </c>
      <c r="J17" s="4">
        <v>1</v>
      </c>
      <c r="K17" t="str">
        <f>IF(AND(G11="",G12=""),"",IF(G11="",H11,H12))</f>
        <v>2F</v>
      </c>
      <c r="L17" s="13" t="str">
        <f>IF(K17&lt;&gt;"",VLOOKUP(K17,$A$1:$C$16,3,0),"")</f>
        <v>LINARD Laurent</v>
      </c>
      <c r="M17">
        <f>IF(ISNA(L17),0,IF(J17&lt;&gt;"",MAX(M5:M14)+1,MAX(M5:M14)+2))</f>
        <v>7</v>
      </c>
    </row>
    <row r="18" spans="4:13" ht="15" thickBot="1">
      <c r="D18" s="4">
        <v>1</v>
      </c>
      <c r="E18" t="str">
        <f>IF(AND(B3="",B4=""),"",IF(B3="",A3,A4))</f>
        <v>2G</v>
      </c>
      <c r="F18" s="14" t="str">
        <f>IF(E18&lt;&gt;"",VLOOKUP(E18,$A$1:$C$16,3,0),"")</f>
        <v>MARCENAC Franck</v>
      </c>
      <c r="J18" s="4"/>
      <c r="K18" t="str">
        <f>IF(AND(G15="",G16=""),"",IF(G15="",H15,H16))</f>
        <v>2E</v>
      </c>
      <c r="L18" s="14" t="str">
        <f>IF(K18&lt;&gt;"",VLOOKUP(K18,$A$1:$C$16,3,0),"")</f>
        <v>LECOLLIER Mathis</v>
      </c>
      <c r="M18">
        <f>IF(ISNA(L18),0,IF(J18&lt;&gt;"",MAX(M5:M14)+1,MAX(M5:M14)+2))</f>
        <v>8</v>
      </c>
    </row>
    <row r="19" spans="4:13">
      <c r="G19" s="4">
        <v>1</v>
      </c>
      <c r="H19" t="str">
        <f>IF(AND(D17="",D18=""),"",IF(D17&lt;&gt;"",E17,E18))</f>
        <v>2G</v>
      </c>
      <c r="I19" s="13" t="str">
        <f>IF(H19&lt;&gt;"",VLOOKUP(H19,$A$1:$C$16,3,0),"")</f>
        <v>MARCENAC Franck</v>
      </c>
    </row>
    <row r="20" spans="4:13" ht="15" thickBot="1">
      <c r="G20" s="4"/>
      <c r="H20" t="str">
        <f>IF(AND(D21="",D22=""),"",IF(D21&lt;&gt;"",E21,E22))</f>
        <v>1E</v>
      </c>
      <c r="I20" s="14" t="str">
        <f>IF(H20&lt;&gt;"",VLOOKUP(H20,$A$1:$C$16,3,0),"")</f>
        <v>LARSON Frank</v>
      </c>
    </row>
    <row r="21" spans="4:13">
      <c r="D21" s="4">
        <v>1</v>
      </c>
      <c r="E21" t="str">
        <f>IF(AND(B5="",B6=""),"",IF(B5="",A5,A6))</f>
        <v>1E</v>
      </c>
      <c r="F21" s="13" t="str">
        <f>IF(E21&lt;&gt;"",VLOOKUP(E21,$A$1:$C$16,3,0),"")</f>
        <v>LARSON Frank</v>
      </c>
      <c r="J21" s="4"/>
      <c r="K21" t="str">
        <f>IF(AND(G19="",G20=""),"",IF(G19&lt;&gt;"",H19,H20))</f>
        <v>2G</v>
      </c>
      <c r="L21" s="13" t="str">
        <f>IF(K21&lt;&gt;"",VLOOKUP(K21,$A$1:$C$16,3,0),"")</f>
        <v>MARCENAC Franck</v>
      </c>
      <c r="M21">
        <f>IF(ISNA(L21),0,IF(J21&lt;&gt;"",MAX(M5:M18)+1,MAX(M5:M18)+2))</f>
        <v>10</v>
      </c>
    </row>
    <row r="22" spans="4:13" ht="15" thickBot="1">
      <c r="D22" s="4"/>
      <c r="E22" t="str">
        <f>IF(AND(B7="",B8=""),"",IF(B7="",A7,A8))</f>
        <v>2C</v>
      </c>
      <c r="F22" s="14" t="str">
        <f>IF(E22&lt;&gt;"",VLOOKUP(E22,$A$1:$C$16,3,0),"")</f>
        <v>THEVENIAUD Clement</v>
      </c>
      <c r="J22" s="4">
        <v>1</v>
      </c>
      <c r="K22" t="str">
        <f>IF(AND(G23="",G24=""),"",IF(G23&lt;&gt;"",H23,H24))</f>
        <v>1F</v>
      </c>
      <c r="L22" s="14" t="str">
        <f>IF(K22&lt;&gt;"",VLOOKUP(K22,$A$1:$C$16,3,0),"")</f>
        <v>SALABERT David</v>
      </c>
      <c r="M22">
        <f>IF(ISNA(L22),0,IF(J22&lt;&gt;"",MAX(M5:M18)+1,MAX(M5:M18)+2))</f>
        <v>9</v>
      </c>
    </row>
    <row r="23" spans="4:13">
      <c r="G23" s="4">
        <v>1</v>
      </c>
      <c r="H23" t="str">
        <f>IF(AND(D25="",D26=""),"",IF(D25&lt;&gt;"",E25,E26))</f>
        <v>1F</v>
      </c>
      <c r="I23" s="13" t="str">
        <f>IF(H23&lt;&gt;"",VLOOKUP(H23,$A$1:$C$16,3,0),"")</f>
        <v>SALABERT David</v>
      </c>
    </row>
    <row r="24" spans="4:13" ht="15" thickBot="1">
      <c r="G24" s="4"/>
      <c r="H24" t="str">
        <f>IF(AND(D29="",D30=""),"",IF(D29&lt;&gt;"",E29,E30))</f>
        <v>2H</v>
      </c>
      <c r="I24" s="14" t="str">
        <f>IF(H24&lt;&gt;"",VLOOKUP(H24,$A$1:$C$16,3,0),"")</f>
        <v>NICHILO Davy</v>
      </c>
    </row>
    <row r="25" spans="4:13">
      <c r="D25" s="4"/>
      <c r="E25" t="str">
        <f>IF(AND(B9="",B10=""),"",IF(B9="",A9,A10))</f>
        <v>2D</v>
      </c>
      <c r="F25" s="13" t="str">
        <f>IF(E25&lt;&gt;"",VLOOKUP(E25,$A$1:$C$16,3,0),"")</f>
        <v>NGUYEN Phuong</v>
      </c>
      <c r="J25" s="4">
        <v>1</v>
      </c>
      <c r="K25" t="str">
        <f>IF(AND(G19="",G20=""),"",IF(G19="",H19,H20))</f>
        <v>1E</v>
      </c>
      <c r="L25" s="13" t="str">
        <f>IF(K25&lt;&gt;"",VLOOKUP(K25,$A$1:$C$16,3,0),"")</f>
        <v>LARSON Frank</v>
      </c>
      <c r="M25">
        <f>IF(ISNA(L25),0,IF(J25&lt;&gt;"",MAX(M5:M22)+1,MAX(M5:M22)+2))</f>
        <v>11</v>
      </c>
    </row>
    <row r="26" spans="4:13" ht="15" thickBot="1">
      <c r="D26" s="4">
        <v>1</v>
      </c>
      <c r="E26" t="str">
        <f>IF(AND(B11="",B12=""),"",IF(B11="",A11,A12))</f>
        <v>1F</v>
      </c>
      <c r="F26" s="14" t="str">
        <f>IF(E26&lt;&gt;"",VLOOKUP(E26,$A$1:$C$16,3,0),"")</f>
        <v>SALABERT David</v>
      </c>
      <c r="J26" s="4"/>
      <c r="K26" t="str">
        <f>IF(AND(G23="",G24=""),"",IF(G23="",H23,H24))</f>
        <v>2H</v>
      </c>
      <c r="L26" s="14" t="str">
        <f>IF(K26&lt;&gt;"",VLOOKUP(K26,$A$1:$C$16,3,0),"")</f>
        <v>NICHILO Davy</v>
      </c>
      <c r="M26">
        <f>IF(ISNA(L26),0,IF(J26&lt;&gt;"",MAX(M5:M22)+1,MAX(M5:M22)+2))</f>
        <v>12</v>
      </c>
    </row>
    <row r="27" spans="4:13">
      <c r="G27" s="4">
        <v>1</v>
      </c>
      <c r="H27" t="str">
        <f>IF(AND(D17="",D18=""),"",IF(D17="",E17,E18))</f>
        <v>2B</v>
      </c>
      <c r="I27" s="13" t="str">
        <f>IF(H27&lt;&gt;"",VLOOKUP(H27,$A$1:$C$16,3,0),"")</f>
        <v>MAURIN Adrien</v>
      </c>
    </row>
    <row r="28" spans="4:13" ht="15" thickBot="1">
      <c r="G28" s="4"/>
      <c r="H28" t="str">
        <f>IF(AND(D21="",D22=""),"",IF(D21="",E21,E22))</f>
        <v>2C</v>
      </c>
      <c r="I28" s="14" t="str">
        <f>IF(H28&lt;&gt;"",VLOOKUP(H28,$A$1:$C$16,3,0),"")</f>
        <v>THEVENIAUD Clement</v>
      </c>
    </row>
    <row r="29" spans="4:13">
      <c r="D29" s="4">
        <v>1</v>
      </c>
      <c r="E29" t="str">
        <f>IF(AND(B13="",B14=""),"",IF(B13="",A13,A14))</f>
        <v>2H</v>
      </c>
      <c r="F29" s="13" t="str">
        <f>IF(E29&lt;&gt;"",VLOOKUP(E29,$A$1:$C$16,3,0),"")</f>
        <v>NICHILO Davy</v>
      </c>
      <c r="J29" s="4"/>
      <c r="K29" t="str">
        <f>IF(AND(G27="",G28=""),"",IF(G27&lt;&gt;"",H27,H28))</f>
        <v>2B</v>
      </c>
      <c r="L29" s="13" t="str">
        <f>IF(K29&lt;&gt;"",VLOOKUP(K29,$A$1:$C$16,3,0),"")</f>
        <v>MAURIN Adrien</v>
      </c>
      <c r="M29">
        <f>IF(ISNA(L29),0,IF(J29&lt;&gt;"",MAX(M5:M26)+1,MAX(M5:M26)+2))</f>
        <v>14</v>
      </c>
    </row>
    <row r="30" spans="4:13" ht="15" thickBot="1">
      <c r="D30" s="4"/>
      <c r="E30" t="str">
        <f>IF(AND(B15="",B16=""),"",IF(B15="",A15,A16))</f>
        <v>2A</v>
      </c>
      <c r="F30" s="14" t="str">
        <f>IF(E30&lt;&gt;"",VLOOKUP(E30,$A$1:$C$16,3,0),"")</f>
        <v>RAYMOND Thierry</v>
      </c>
      <c r="J30" s="4">
        <v>1</v>
      </c>
      <c r="K30" t="str">
        <f>IF(AND(G31="",G32=""),"",IF(G31&lt;&gt;"",H31,H32))</f>
        <v>2D</v>
      </c>
      <c r="L30" s="14" t="str">
        <f>IF(K30&lt;&gt;"",VLOOKUP(K30,$A$1:$C$16,3,0),"")</f>
        <v>NGUYEN Phuong</v>
      </c>
      <c r="M30">
        <f>IF(ISNA(L30),0,IF(J30&lt;&gt;"",MAX(M5:M26)+1,MAX(M5:M26)+2))</f>
        <v>13</v>
      </c>
    </row>
    <row r="31" spans="4:13">
      <c r="G31" s="4">
        <v>1</v>
      </c>
      <c r="H31" t="str">
        <f>IF(AND(D25="",D26=""),"",IF(D25="",E25,E26))</f>
        <v>2D</v>
      </c>
      <c r="I31" s="13" t="str">
        <f>IF(H31&lt;&gt;"",VLOOKUP(H31,$A$1:$C$16,3,0),"")</f>
        <v>NGUYEN Phuong</v>
      </c>
    </row>
    <row r="32" spans="4:13" ht="15" thickBot="1">
      <c r="G32" s="4"/>
      <c r="H32" t="str">
        <f>IF(AND(D29="",D30=""),"",IF(D29="",E29,E30))</f>
        <v>2A</v>
      </c>
      <c r="I32" s="14" t="str">
        <f>IF(H32&lt;&gt;"",VLOOKUP(H32,$A$1:$C$16,3,0),"")</f>
        <v>RAYMOND Thierry</v>
      </c>
    </row>
    <row r="33" spans="1:13">
      <c r="J33" s="4">
        <v>1</v>
      </c>
      <c r="K33" t="str">
        <f>IF(AND(G27="",G28=""),"",IF(G27="",H27,H28))</f>
        <v>2C</v>
      </c>
      <c r="L33" s="13" t="str">
        <f>IF(K33&lt;&gt;"",VLOOKUP(K33,$A$1:$C$16,3,0),"")</f>
        <v>THEVENIAUD Clement</v>
      </c>
      <c r="M33">
        <f>IF(ISNA(L33),0,IF(J33&lt;&gt;"",MAX(M5:M30)+1,MAX(M5:M30)+2))</f>
        <v>15</v>
      </c>
    </row>
    <row r="34" spans="1:13" ht="15" thickBot="1">
      <c r="J34" s="4"/>
      <c r="K34" t="str">
        <f>IF(AND(G31="",G32=""),"",IF(G31="",H31,H32))</f>
        <v>2A</v>
      </c>
      <c r="L34" s="14" t="str">
        <f>IF(K34&lt;&gt;"",VLOOKUP(K34,$A$1:$C$16,3,0),"")</f>
        <v>RAYMOND Thierry</v>
      </c>
      <c r="M34">
        <f>IF(ISNA(L34),0,IF(J34&lt;&gt;"",MAX(M5:M30)+1,MAX(M5:M30)+2))</f>
        <v>16</v>
      </c>
    </row>
    <row r="35" spans="1:13" ht="15" thickBot="1"/>
    <row r="36" spans="1:13">
      <c r="A36" t="s">
        <v>132</v>
      </c>
      <c r="B36" s="4">
        <v>1</v>
      </c>
      <c r="C36" s="13" t="str">
        <f>VLOOKUP(A36,'&gt;1000 - poules'!$D$2:$E$33,2,0)</f>
        <v>BELASCO Cyril</v>
      </c>
      <c r="D36" s="4">
        <v>1</v>
      </c>
      <c r="E36" t="str">
        <f>IF(AND(B36="",B37=""),"",IF(B36&lt;&gt;"",A36,A37))</f>
        <v>3A</v>
      </c>
      <c r="F36" s="13" t="str">
        <f>IF(E36&lt;&gt;"",VLOOKUP(E36,$A$36:$C$51,3,0),"")</f>
        <v>BELASCO Cyril</v>
      </c>
    </row>
    <row r="37" spans="1:13" ht="15" thickBot="1">
      <c r="A37" t="s">
        <v>217</v>
      </c>
      <c r="B37" s="4"/>
      <c r="C37" s="14" t="e">
        <f>VLOOKUP(A37,'&gt;1000 - poules'!$D$2:$E$33,2,0)</f>
        <v>#N/A</v>
      </c>
      <c r="D37" s="4"/>
      <c r="E37" t="str">
        <f>IF(AND(B38="",B39=""),"",IF(B38&lt;&gt;"",A38,A39))</f>
        <v>3H</v>
      </c>
      <c r="F37" s="14" t="str">
        <f>IF(E37&lt;&gt;"",VLOOKUP(E37,$A$36:$C$51,3,0),"")</f>
        <v>LABORD Jérôme</v>
      </c>
    </row>
    <row r="38" spans="1:13">
      <c r="A38" t="s">
        <v>211</v>
      </c>
      <c r="B38" s="4">
        <v>1</v>
      </c>
      <c r="C38" s="13" t="str">
        <f>VLOOKUP(A38,'&gt;1000 - poules'!$D$2:$E$33,2,0)</f>
        <v>LABORD Jérôme</v>
      </c>
      <c r="G38" s="4"/>
      <c r="H38" t="str">
        <f>IF(AND(D36="",D37=""),"",IF(D36&lt;&gt;"",E36,E37))</f>
        <v>3A</v>
      </c>
      <c r="I38" s="13" t="str">
        <f>IF(H38&lt;&gt;"",VLOOKUP(H38,$A$36:$C$51,3,0),"")</f>
        <v>BELASCO Cyril</v>
      </c>
    </row>
    <row r="39" spans="1:13" ht="15" thickBot="1">
      <c r="A39" s="4" t="s">
        <v>224</v>
      </c>
      <c r="B39" s="4"/>
      <c r="C39" s="14" t="e">
        <f>VLOOKUP(A39,'&gt;1000 - poules'!$D$2:$E$33,2,0)</f>
        <v>#N/A</v>
      </c>
      <c r="G39" s="4">
        <v>1</v>
      </c>
      <c r="H39" t="str">
        <f>IF(AND(D40="",D41=""),"",IF(D40&lt;&gt;"",E40,E41))</f>
        <v>3D</v>
      </c>
      <c r="I39" s="14" t="str">
        <f>IF(H39&lt;&gt;"",VLOOKUP(H39,$A$36:$C$51,3,0),"")</f>
        <v>LE GRAND Stéphane</v>
      </c>
    </row>
    <row r="40" spans="1:13">
      <c r="A40" t="s">
        <v>131</v>
      </c>
      <c r="B40" s="4">
        <v>1</v>
      </c>
      <c r="C40" s="13" t="str">
        <f>VLOOKUP(A40,'&gt;1000 - poules'!$D$2:$E$33,2,0)</f>
        <v>CAMPOS Samuel</v>
      </c>
      <c r="D40" s="4"/>
      <c r="E40" t="str">
        <f>IF(AND(B40="",B41=""),"",IF(B40&lt;&gt;"",A40,A41))</f>
        <v>3E</v>
      </c>
      <c r="F40" s="13" t="str">
        <f>IF(E40&lt;&gt;"",VLOOKUP(E40,$A$36:$C$51,3,0),"")</f>
        <v>CAMPOS Samuel</v>
      </c>
      <c r="J40" s="4">
        <v>1</v>
      </c>
      <c r="K40" t="str">
        <f>IF(AND(G38="",G39=""),"",IF(G38&lt;&gt;"",H38,H39))</f>
        <v>3D</v>
      </c>
      <c r="L40" s="13" t="str">
        <f>IF(K40&lt;&gt;"",VLOOKUP(K40,$A$36:$C$51,3,0),"")</f>
        <v>LE GRAND Stéphane</v>
      </c>
      <c r="M40">
        <f>IF(ISNA(L40),0,IF(J40&lt;&gt;"",MAX(M$5:M34)+1,MAX(M$5:M34)+2))</f>
        <v>17</v>
      </c>
    </row>
    <row r="41" spans="1:13" ht="15" thickBot="1">
      <c r="A41" s="4" t="s">
        <v>223</v>
      </c>
      <c r="B41" s="4"/>
      <c r="C41" s="14" t="e">
        <f>VLOOKUP(A41,'&gt;1000 - poules'!$D$2:$E$33,2,0)</f>
        <v>#N/A</v>
      </c>
      <c r="D41" s="4">
        <v>1</v>
      </c>
      <c r="E41" t="str">
        <f>IF(AND(B42="",B43=""),"",IF(B42&lt;&gt;"",A42,A43))</f>
        <v>3D</v>
      </c>
      <c r="F41" s="14" t="str">
        <f>IF(E41&lt;&gt;"",VLOOKUP(E41,$A$36:$C$51,3,0),"")</f>
        <v>LE GRAND Stéphane</v>
      </c>
      <c r="J41" s="4"/>
      <c r="K41" t="str">
        <f>IF(AND(G42="",G43=""),"",IF(G42&lt;&gt;"",H42,H43))</f>
        <v>3B</v>
      </c>
      <c r="L41" s="14" t="str">
        <f>IF(K41&lt;&gt;"",VLOOKUP(K41,$A$36:$C$51,3,0),"")</f>
        <v>ABAD Alexis</v>
      </c>
      <c r="M41">
        <f>IF(ISNA(L41),0,IF(J41&lt;&gt;"",MAX(M$5:M34)+1,MAX(M$5:M34)+2))</f>
        <v>18</v>
      </c>
    </row>
    <row r="42" spans="1:13">
      <c r="A42" t="s">
        <v>212</v>
      </c>
      <c r="B42" s="4">
        <v>1</v>
      </c>
      <c r="C42" s="13" t="str">
        <f>VLOOKUP(A42,'&gt;1000 - poules'!$D$2:$E$33,2,0)</f>
        <v>LE GRAND Stéphane</v>
      </c>
      <c r="G42" s="4"/>
      <c r="H42" t="str">
        <f>IF(AND(D44="",D45=""),"",IF(D44&lt;&gt;"",E44,E45))</f>
        <v>3C</v>
      </c>
      <c r="I42" s="13" t="str">
        <f>IF(H42&lt;&gt;"",VLOOKUP(H42,$A$36:$C$51,3,0),"")</f>
        <v>WOZNIAK Dominique</v>
      </c>
    </row>
    <row r="43" spans="1:13" ht="15" thickBot="1">
      <c r="A43" t="s">
        <v>220</v>
      </c>
      <c r="B43" s="4"/>
      <c r="C43" s="14" t="e">
        <f>VLOOKUP(A43,'&gt;1000 - poules'!$D$2:$E$33,2,0)</f>
        <v>#N/A</v>
      </c>
      <c r="G43" s="4">
        <v>1</v>
      </c>
      <c r="H43" t="str">
        <f>IF(AND(D48="",D49=""),"",IF(D48&lt;&gt;"",E48,E49))</f>
        <v>3B</v>
      </c>
      <c r="I43" s="14" t="str">
        <f>IF(H43&lt;&gt;"",VLOOKUP(H43,$A$36:$C$51,3,0),"")</f>
        <v>ABAD Alexis</v>
      </c>
    </row>
    <row r="44" spans="1:13">
      <c r="A44" t="s">
        <v>213</v>
      </c>
      <c r="B44" s="4">
        <v>1</v>
      </c>
      <c r="C44" s="13" t="str">
        <f>VLOOKUP(A44,'&gt;1000 - poules'!$D$2:$E$33,2,0)</f>
        <v>WOZNIAK Dominique</v>
      </c>
      <c r="D44" s="4">
        <v>1</v>
      </c>
      <c r="E44" t="str">
        <f>IF(AND(B44="",B45=""),"",IF(B44&lt;&gt;"",A44,A45))</f>
        <v>3C</v>
      </c>
      <c r="F44" s="13" t="str">
        <f>IF(E44&lt;&gt;"",VLOOKUP(E44,$A$36:$C$51,3,0),"")</f>
        <v>WOZNIAK Dominique</v>
      </c>
      <c r="J44" s="4"/>
      <c r="K44" t="str">
        <f>IF(AND(G38="",G39=""),"",IF(G38="",H38,H39))</f>
        <v>3A</v>
      </c>
      <c r="L44" s="13" t="str">
        <f>IF(K44&lt;&gt;"",VLOOKUP(K44,$A$36:$C$51,3,0),"")</f>
        <v>BELASCO Cyril</v>
      </c>
      <c r="M44">
        <f>IF(ISNA(L44),0,IF(J44&lt;&gt;"",MAX(M$5:M41)+1,MAX(M$5:M41)+2))</f>
        <v>20</v>
      </c>
    </row>
    <row r="45" spans="1:13" ht="15" thickBot="1">
      <c r="A45" t="s">
        <v>221</v>
      </c>
      <c r="B45" s="4"/>
      <c r="C45" s="14" t="e">
        <f>VLOOKUP(A45,'&gt;1000 - poules'!$D$2:$E$33,2,0)</f>
        <v>#N/A</v>
      </c>
      <c r="D45" s="4"/>
      <c r="E45" t="str">
        <f>IF(AND(B46="",B47=""),"",IF(B46&lt;&gt;"",A46,A47))</f>
        <v>3F</v>
      </c>
      <c r="F45" s="14" t="str">
        <f>IF(E45&lt;&gt;"",VLOOKUP(E45,$A$36:$C$51,3,0),"")</f>
        <v>ERB Ludo</v>
      </c>
      <c r="J45" s="4">
        <v>1</v>
      </c>
      <c r="K45" t="str">
        <f>IF(AND(G42="",G43=""),"",IF(G42="",H42,H43))</f>
        <v>3C</v>
      </c>
      <c r="L45" s="14" t="str">
        <f>IF(K45&lt;&gt;"",VLOOKUP(K45,$A$36:$C$51,3,0),"")</f>
        <v>WOZNIAK Dominique</v>
      </c>
      <c r="M45">
        <f>IF(ISNA(L45),0,IF(J45&lt;&gt;"",MAX(M$5:M41)+1,MAX(M$5:M41)+2))</f>
        <v>19</v>
      </c>
    </row>
    <row r="46" spans="1:13">
      <c r="A46" t="s">
        <v>214</v>
      </c>
      <c r="B46" s="4">
        <v>1</v>
      </c>
      <c r="C46" s="13" t="str">
        <f>VLOOKUP(A46,'&gt;1000 - poules'!$D$2:$E$33,2,0)</f>
        <v>ERB Ludo</v>
      </c>
      <c r="G46" s="4"/>
      <c r="H46" t="str">
        <f>IF(AND(D36="",D37=""),"",IF(D36="",E36,E37))</f>
        <v>3H</v>
      </c>
      <c r="I46" s="13" t="str">
        <f>IF(H46&lt;&gt;"",VLOOKUP(H46,$A$36:$C$51,3,0),"")</f>
        <v>LABORD Jérôme</v>
      </c>
    </row>
    <row r="47" spans="1:13" ht="15" thickBot="1">
      <c r="A47" t="s">
        <v>222</v>
      </c>
      <c r="B47" s="4"/>
      <c r="C47" s="14" t="e">
        <f>VLOOKUP(A47,'&gt;1000 - poules'!$D$2:$E$33,2,0)</f>
        <v>#N/A</v>
      </c>
      <c r="G47" s="4">
        <v>1</v>
      </c>
      <c r="H47" t="str">
        <f>IF(AND(D40="",D41=""),"",IF(D40="",E40,E41))</f>
        <v>3E</v>
      </c>
      <c r="I47" s="14" t="str">
        <f>IF(H47&lt;&gt;"",VLOOKUP(H47,$A$36:$C$51,3,0),"")</f>
        <v>CAMPOS Samuel</v>
      </c>
    </row>
    <row r="48" spans="1:13">
      <c r="A48" t="s">
        <v>215</v>
      </c>
      <c r="B48" s="4">
        <v>1</v>
      </c>
      <c r="C48" s="13" t="str">
        <f>VLOOKUP(A48,'&gt;1000 - poules'!$D$2:$E$33,2,0)</f>
        <v>PORCHAIRE Jérôme</v>
      </c>
      <c r="D48" s="4"/>
      <c r="E48" t="str">
        <f>IF(AND(B48="",B49=""),"",IF(B48&lt;&gt;"",A48,A49))</f>
        <v>3G</v>
      </c>
      <c r="F48" s="13" t="str">
        <f>IF(E48&lt;&gt;"",VLOOKUP(E48,$A$36:$C$51,3,0),"")</f>
        <v>PORCHAIRE Jérôme</v>
      </c>
      <c r="J48" s="4">
        <v>1</v>
      </c>
      <c r="K48" t="str">
        <f>IF(AND(G46="",G47=""),"",IF(G46&lt;&gt;"",H46,H47))</f>
        <v>3E</v>
      </c>
      <c r="L48" s="13" t="str">
        <f>IF(K48&lt;&gt;"",VLOOKUP(K48,$A$36:$C$51,3,0),"")</f>
        <v>CAMPOS Samuel</v>
      </c>
      <c r="M48">
        <f>IF(ISNA(L48),0,IF(J48&lt;&gt;"",MAX(M$5:M45)+1,MAX(M$5:M45)+2))</f>
        <v>21</v>
      </c>
    </row>
    <row r="49" spans="1:13" ht="15" thickBot="1">
      <c r="A49" s="4" t="s">
        <v>219</v>
      </c>
      <c r="B49" s="4"/>
      <c r="C49" s="14" t="e">
        <f>VLOOKUP(A49,'&gt;1000 - poules'!$D$2:$E$33,2,0)</f>
        <v>#N/A</v>
      </c>
      <c r="D49" s="4">
        <v>1</v>
      </c>
      <c r="E49" t="str">
        <f>IF(AND(B50="",B51=""),"",IF(B50&lt;&gt;"",A50,A51))</f>
        <v>3B</v>
      </c>
      <c r="F49" s="14" t="str">
        <f>IF(E49&lt;&gt;"",VLOOKUP(E49,$A$36:$C$51,3,0),"")</f>
        <v>ABAD Alexis</v>
      </c>
      <c r="J49" s="4"/>
      <c r="K49" t="str">
        <f>IF(AND(G50="",G51=""),"",IF(G50&lt;&gt;"",H50,H51))</f>
        <v>3G</v>
      </c>
      <c r="L49" s="14" t="str">
        <f>IF(K49&lt;&gt;"",VLOOKUP(K49,$A$36:$C$51,3,0),"")</f>
        <v>PORCHAIRE Jérôme</v>
      </c>
      <c r="M49">
        <f>IF(ISNA(L49),0,IF(J49&lt;&gt;"",MAX(M$5:M45)+1,MAX(M$5:M45)+2))</f>
        <v>22</v>
      </c>
    </row>
    <row r="50" spans="1:13">
      <c r="A50" t="s">
        <v>216</v>
      </c>
      <c r="B50" s="4">
        <v>1</v>
      </c>
      <c r="C50" s="13" t="str">
        <f>VLOOKUP(A50,'&gt;1000 - poules'!$D$2:$E$33,2,0)</f>
        <v>ABAD Alexis</v>
      </c>
      <c r="G50" s="4"/>
      <c r="H50" t="str">
        <f>IF(AND(D44="",D45=""),"",IF(D44="",E44,E45))</f>
        <v>3F</v>
      </c>
      <c r="I50" s="13" t="str">
        <f>IF(H50&lt;&gt;"",VLOOKUP(H50,$A$36:$C$51,3,0),"")</f>
        <v>ERB Ludo</v>
      </c>
    </row>
    <row r="51" spans="1:13" ht="15" thickBot="1">
      <c r="A51" s="4" t="s">
        <v>218</v>
      </c>
      <c r="B51" s="4"/>
      <c r="C51" s="14" t="e">
        <f>VLOOKUP(A51,'&gt;1000 - poules'!$D$2:$E$33,2,0)</f>
        <v>#N/A</v>
      </c>
      <c r="G51" s="4">
        <v>1</v>
      </c>
      <c r="H51" t="str">
        <f>IF(AND(D48="",D49=""),"",IF(D48="",E48,E49))</f>
        <v>3G</v>
      </c>
      <c r="I51" s="14" t="str">
        <f>IF(H51&lt;&gt;"",VLOOKUP(H51,$A$36:$C$51,3,0),"")</f>
        <v>PORCHAIRE Jérôme</v>
      </c>
    </row>
    <row r="52" spans="1:13">
      <c r="D52" s="4"/>
      <c r="E52" t="str">
        <f>IF(AND(B36="",B37=""),"",IF(B36="",A36,A37))</f>
        <v>4B</v>
      </c>
      <c r="F52" s="13" t="e">
        <f>IF(E52&lt;&gt;"",VLOOKUP(E52,$A$36:$C$51,3,0),"")</f>
        <v>#N/A</v>
      </c>
      <c r="J52" s="4">
        <v>1</v>
      </c>
      <c r="K52" t="str">
        <f>IF(AND(G46="",G47=""),"",IF(G46="",H46,H47))</f>
        <v>3H</v>
      </c>
      <c r="L52" s="13" t="str">
        <f>IF(K52&lt;&gt;"",VLOOKUP(K52,$A$36:$C$51,3,0),"")</f>
        <v>LABORD Jérôme</v>
      </c>
      <c r="M52">
        <f>IF(ISNA(L52),0,IF(J52&lt;&gt;"",MAX(M$5:M49)+1,MAX(M$5:M49)+2))</f>
        <v>23</v>
      </c>
    </row>
    <row r="53" spans="1:13" ht="15" thickBot="1">
      <c r="D53" s="4">
        <v>1</v>
      </c>
      <c r="E53" t="str">
        <f>IF(AND(B38="",B39=""),"",IF(B38="",A38,A39))</f>
        <v>4A</v>
      </c>
      <c r="F53" s="14" t="e">
        <f>IF(E53&lt;&gt;"",VLOOKUP(E53,$A$36:$C$51,3,0),"")</f>
        <v>#N/A</v>
      </c>
      <c r="J53" s="4"/>
      <c r="K53" t="str">
        <f>IF(AND(G50="",G51=""),"",IF(G50="",H50,H51))</f>
        <v>3F</v>
      </c>
      <c r="L53" s="14" t="str">
        <f>IF(K53&lt;&gt;"",VLOOKUP(K53,$A$36:$C$51,3,0),"")</f>
        <v>ERB Ludo</v>
      </c>
      <c r="M53">
        <f>IF(ISNA(L53),0,IF(J53&lt;&gt;"",MAX(M$5:M49)+1,MAX(M$5:M49)+2))</f>
        <v>24</v>
      </c>
    </row>
    <row r="54" spans="1:13">
      <c r="G54" s="4"/>
      <c r="H54" t="str">
        <f>IF(AND(D52="",D53=""),"",IF(D52&lt;&gt;"",E52,E53))</f>
        <v>4A</v>
      </c>
      <c r="I54" s="13" t="e">
        <f>IF(H54&lt;&gt;"",VLOOKUP(H54,$A$36:$C$51,3,0),"")</f>
        <v>#N/A</v>
      </c>
    </row>
    <row r="55" spans="1:13" ht="15" thickBot="1">
      <c r="G55" s="4">
        <v>1</v>
      </c>
      <c r="H55" t="str">
        <f>IF(AND(D56="",D57=""),"",IF(D56&lt;&gt;"",E56,E57))</f>
        <v>4H</v>
      </c>
      <c r="I55" s="14" t="e">
        <f>IF(H55&lt;&gt;"",VLOOKUP(H55,$A$36:$C$51,3,0),"")</f>
        <v>#N/A</v>
      </c>
    </row>
    <row r="56" spans="1:13">
      <c r="D56" s="4">
        <v>1</v>
      </c>
      <c r="E56" t="str">
        <f>IF(AND(B40="",B41=""),"",IF(B40="",A40,A41))</f>
        <v>4H</v>
      </c>
      <c r="F56" s="13" t="e">
        <f>IF(E56&lt;&gt;"",VLOOKUP(E56,$A$36:$C$51,3,0),"")</f>
        <v>#N/A</v>
      </c>
      <c r="J56" s="4">
        <v>1</v>
      </c>
      <c r="K56" t="str">
        <f>IF(AND(G54="",G55=""),"",IF(G54&lt;&gt;"",H54,H55))</f>
        <v>4H</v>
      </c>
      <c r="L56" s="13" t="e">
        <f>IF(K56&lt;&gt;"",VLOOKUP(K56,$A$36:$C$51,3,0),"")</f>
        <v>#N/A</v>
      </c>
      <c r="M56">
        <f>IF(ISNA(L56),0,IF(J56&lt;&gt;"",MAX(M$5:M53)+1,MAX(M$5:M53)+2))</f>
        <v>0</v>
      </c>
    </row>
    <row r="57" spans="1:13" ht="15" thickBot="1">
      <c r="D57" s="4"/>
      <c r="E57" t="str">
        <f>IF(AND(B42="",B43=""),"",IF(B42="",A42,A43))</f>
        <v>4C</v>
      </c>
      <c r="F57" s="14" t="e">
        <f>IF(E57&lt;&gt;"",VLOOKUP(E57,$A$36:$C$51,3,0),"")</f>
        <v>#N/A</v>
      </c>
      <c r="J57" s="4"/>
      <c r="K57" t="str">
        <f>IF(AND(G58="",G59=""),"",IF(G58&lt;&gt;"",H58,H59))</f>
        <v>4G</v>
      </c>
      <c r="L57" s="14" t="e">
        <f>IF(K57&lt;&gt;"",VLOOKUP(K57,$A$36:$C$51,3,0),"")</f>
        <v>#N/A</v>
      </c>
      <c r="M57">
        <f>IF(ISNA(L57),0,IF(J57&lt;&gt;"",MAX(M$5:M53)+1,MAX(M$5:M53)+2))</f>
        <v>0</v>
      </c>
    </row>
    <row r="58" spans="1:13">
      <c r="G58" s="4"/>
      <c r="H58" t="str">
        <f>IF(AND(D60="",D61=""),"",IF(D60&lt;&gt;"",E60,E61))</f>
        <v/>
      </c>
      <c r="I58" s="13" t="str">
        <f>IF(H58&lt;&gt;"",VLOOKUP(H58,$A$36:$C$51,3,0),"")</f>
        <v/>
      </c>
    </row>
    <row r="59" spans="1:13" ht="15" thickBot="1">
      <c r="G59" s="4">
        <v>1</v>
      </c>
      <c r="H59" t="str">
        <f>IF(AND(D64="",D65=""),"",IF(D64&lt;&gt;"",E64,E65))</f>
        <v>4G</v>
      </c>
      <c r="I59" s="14" t="e">
        <f>IF(H59&lt;&gt;"",VLOOKUP(H59,$A$36:$C$51,3,0),"")</f>
        <v>#N/A</v>
      </c>
    </row>
    <row r="60" spans="1:13">
      <c r="D60" s="4"/>
      <c r="E60" t="str">
        <f>IF(AND(B44="",B45=""),"",IF(B44="",A44,A45))</f>
        <v>4D</v>
      </c>
      <c r="F60" s="13" t="e">
        <f>IF(E60&lt;&gt;"",VLOOKUP(E60,$A$36:$C$51,3,0),"")</f>
        <v>#N/A</v>
      </c>
      <c r="J60" s="4">
        <v>1</v>
      </c>
      <c r="K60" t="str">
        <f>IF(AND(G54="",G55=""),"",IF(G54="",H54,H55))</f>
        <v>4A</v>
      </c>
      <c r="L60" s="13" t="e">
        <f>IF(K60&lt;&gt;"",VLOOKUP(K60,$A$36:$C$51,3,0),"")</f>
        <v>#N/A</v>
      </c>
      <c r="M60">
        <f>IF(ISNA(L60),0,IF(J60&lt;&gt;"",MAX(M$5:M57)+1,MAX(M$5:M57)+2))</f>
        <v>0</v>
      </c>
    </row>
    <row r="61" spans="1:13" ht="15" thickBot="1">
      <c r="D61" s="4"/>
      <c r="E61" t="str">
        <f>IF(AND(B46="",B47=""),"",IF(B46="",A46,A47))</f>
        <v>4E</v>
      </c>
      <c r="F61" s="14" t="e">
        <f>IF(E61&lt;&gt;"",VLOOKUP(E61,$A$36:$C$51,3,0),"")</f>
        <v>#N/A</v>
      </c>
      <c r="J61" s="4"/>
      <c r="K61" t="str">
        <f>IF(AND(G58="",G59=""),"",IF(G58="",H58,H59))</f>
        <v/>
      </c>
      <c r="L61" s="14" t="str">
        <f>IF(K61&lt;&gt;"",VLOOKUP(K61,$A$36:$C$51,3,0),"")</f>
        <v/>
      </c>
      <c r="M61">
        <f>IF(ISNA(L61),0,IF(J61&lt;&gt;"",MAX(M$5:M57)+1,MAX(M$5:M57)+2))</f>
        <v>26</v>
      </c>
    </row>
    <row r="62" spans="1:13">
      <c r="G62" s="4"/>
      <c r="H62" t="str">
        <f>IF(AND(D52="",D53=""),"",IF(D52="",E52,E53))</f>
        <v>4B</v>
      </c>
      <c r="I62" s="13" t="e">
        <f>IF(H62&lt;&gt;"",VLOOKUP(H62,$A$36:$C$51,3,0),"")</f>
        <v>#N/A</v>
      </c>
    </row>
    <row r="63" spans="1:13" ht="15" thickBot="1">
      <c r="G63" s="4">
        <v>1</v>
      </c>
      <c r="H63" t="str">
        <f>IF(AND(D56="",D57=""),"",IF(D56="",E56,E57))</f>
        <v>4C</v>
      </c>
      <c r="I63" s="14" t="e">
        <f>IF(H63&lt;&gt;"",VLOOKUP(H63,$A$36:$C$51,3,0),"")</f>
        <v>#N/A</v>
      </c>
    </row>
    <row r="64" spans="1:13">
      <c r="D64" s="4"/>
      <c r="E64" t="str">
        <f>IF(AND(B48="",B49=""),"",IF(B48="",A48,A49))</f>
        <v>4F</v>
      </c>
      <c r="F64" s="13" t="e">
        <f>IF(E64&lt;&gt;"",VLOOKUP(E64,$A$36:$C$51,3,0),"")</f>
        <v>#N/A</v>
      </c>
      <c r="J64" s="4"/>
      <c r="K64" t="str">
        <f>IF(AND(G62="",G63=""),"",IF(G62&lt;&gt;"",H62,H63))</f>
        <v>4C</v>
      </c>
      <c r="L64" s="13" t="e">
        <f>IF(K64&lt;&gt;"",VLOOKUP(K64,$A$36:$C$51,3,0),"")</f>
        <v>#N/A</v>
      </c>
      <c r="M64">
        <f>IF(ISNA(L64),0,IF(J64&lt;&gt;"",MAX(M$5:M61)+1,MAX(M$5:M61)+2))</f>
        <v>0</v>
      </c>
    </row>
    <row r="65" spans="4:13" ht="15" thickBot="1">
      <c r="D65" s="4">
        <v>1</v>
      </c>
      <c r="E65" t="str">
        <f>IF(AND(B50="",B51=""),"",IF(B50="",A50,A51))</f>
        <v>4G</v>
      </c>
      <c r="F65" s="14" t="e">
        <f>IF(E65&lt;&gt;"",VLOOKUP(E65,$A$36:$C$51,3,0),"")</f>
        <v>#N/A</v>
      </c>
      <c r="J65" s="4">
        <v>1</v>
      </c>
      <c r="K65" t="str">
        <f>IF(AND(G66="",G67=""),"",IF(G66&lt;&gt;"",H66,H67))</f>
        <v>4F</v>
      </c>
      <c r="L65" s="14" t="e">
        <f>IF(K65&lt;&gt;"",VLOOKUP(K65,$A$36:$C$51,3,0),"")</f>
        <v>#N/A</v>
      </c>
      <c r="M65">
        <f>IF(ISNA(L65),0,IF(J65&lt;&gt;"",MAX(M$5:M61)+1,MAX(M$5:M61)+2))</f>
        <v>0</v>
      </c>
    </row>
    <row r="66" spans="4:13">
      <c r="G66" s="4"/>
      <c r="H66" t="str">
        <f>IF(AND(D60="",D61=""),"",IF(D60="",E60,E61))</f>
        <v/>
      </c>
      <c r="I66" s="13" t="str">
        <f>IF(H66&lt;&gt;"",VLOOKUP(H66,$A$36:$C$51,3,0),"")</f>
        <v/>
      </c>
    </row>
    <row r="67" spans="4:13" ht="15" thickBot="1">
      <c r="G67" s="4">
        <v>1</v>
      </c>
      <c r="H67" t="str">
        <f>IF(AND(D64="",D65=""),"",IF(D64="",E64,E65))</f>
        <v>4F</v>
      </c>
      <c r="I67" s="14" t="e">
        <f>IF(H67&lt;&gt;"",VLOOKUP(H67,$A$36:$C$51,3,0),"")</f>
        <v>#N/A</v>
      </c>
    </row>
    <row r="68" spans="4:13">
      <c r="J68" s="4"/>
      <c r="K68" t="str">
        <f>IF(AND(G62="",G63=""),"",IF(G62="",H62,H63))</f>
        <v>4B</v>
      </c>
      <c r="L68" s="13" t="e">
        <f>IF(K68&lt;&gt;"",VLOOKUP(K68,$A$36:$C$51,3,0),"")</f>
        <v>#N/A</v>
      </c>
      <c r="M68">
        <f>IF(ISNA(L68),0,IF(J68&lt;&gt;"",MAX(M$5:M65)+1,MAX(M$5:M65)+2))</f>
        <v>0</v>
      </c>
    </row>
    <row r="69" spans="4:13" ht="15" thickBot="1">
      <c r="J69" s="4">
        <v>1</v>
      </c>
      <c r="K69" t="str">
        <f>IF(AND(G66="",G67=""),"",IF(G66="",H66,H67))</f>
        <v/>
      </c>
      <c r="L69" s="14" t="str">
        <f>IF(K69&lt;&gt;"",VLOOKUP(K69,$A$36:$C$51,3,0),"")</f>
        <v/>
      </c>
      <c r="M69">
        <f>IF(ISNA(L69),0,IF(J69&lt;&gt;"",MAX(M$5:M65)+1,MAX(M$5:M65)+2))</f>
        <v>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inscrits</vt:lpstr>
      <vt:lpstr>&lt;1000 - inscrits</vt:lpstr>
      <vt:lpstr>&gt;1000 - inscrits</vt:lpstr>
      <vt:lpstr>&lt;1000 - poules</vt:lpstr>
      <vt:lpstr>&gt;1000 - poules</vt:lpstr>
      <vt:lpstr>&lt;1000 - rangxpoule</vt:lpstr>
      <vt:lpstr>&gt;1000 - rangxpoule</vt:lpstr>
      <vt:lpstr>&lt;1000 - 1à32</vt:lpstr>
      <vt:lpstr>&gt;1000 - 1à32</vt:lpstr>
      <vt:lpstr>anciens inscrits</vt:lpstr>
      <vt:lpstr>'&gt;1000 - inscrits'!Zone_d_impression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Capez</dc:creator>
  <cp:lastModifiedBy>Michel Capez</cp:lastModifiedBy>
  <cp:revision>5</cp:revision>
  <dcterms:created xsi:type="dcterms:W3CDTF">2016-07-06T15:37:54Z</dcterms:created>
  <dcterms:modified xsi:type="dcterms:W3CDTF">2016-08-04T14:54:45Z</dcterms:modified>
</cp:coreProperties>
</file>